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omments1.xml" ContentType="application/vnd.openxmlformats-officedocument.spreadsheetml.comments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CBUser\Documents\SU\งบการเงิน\งบการเงิน 2025-09\detail support หมายเหตุงบการเงิน Q3.2025\FS draft\"/>
    </mc:Choice>
  </mc:AlternateContent>
  <xr:revisionPtr revIDLastSave="0" documentId="8_{714E8B4A-00CB-4185-9DF1-A5F764D13A17}" xr6:coauthVersionLast="47" xr6:coauthVersionMax="47" xr10:uidLastSave="{00000000-0000-0000-0000-000000000000}"/>
  <bookViews>
    <workbookView xWindow="-118" yWindow="-118" windowWidth="25370" windowHeight="13667" tabRatio="826" xr2:uid="{00000000-000D-0000-FFFF-FFFF00000000}"/>
  </bookViews>
  <sheets>
    <sheet name="BS 2-3" sheetId="13" r:id="rId1"/>
    <sheet name="PL 4-5" sheetId="11" r:id="rId2"/>
    <sheet name=" PL6-7 (9M)" sheetId="14" r:id="rId3"/>
    <sheet name="SH Conso 8-9" sheetId="3" r:id="rId4"/>
    <sheet name="SH-Sepate 10-11" sheetId="9" r:id="rId5"/>
    <sheet name="CF 12-13" sheetId="10" r:id="rId6"/>
    <sheet name="DS_INTERNAL_SETTINGS_STORAGE" sheetId="15" state="veryHidden" r:id="rId7"/>
    <sheet name="DS_INTERNAL_DOCGROUP_STORAGE" sheetId="16" state="veryHidden" r:id="rId8"/>
    <sheet name="DS_INTERNAL_DOCUMENT_STORAGE" sheetId="17" state="veryHidden" r:id="rId9"/>
    <sheet name="DS_INTERNAL_SNIP_STORAGE" sheetId="18" state="veryHidden" r:id="rId10"/>
  </sheets>
  <definedNames>
    <definedName name="_xlnm.Print_Area" localSheetId="2">' PL6-7 (9M)'!$A$1:$J$60</definedName>
    <definedName name="_xlnm.Print_Area" localSheetId="0">'BS 2-3'!$A$1:$I$81</definedName>
    <definedName name="_xlnm.Print_Area" localSheetId="5">'CF 12-13'!$A$1:$H$80</definedName>
    <definedName name="_xlnm.Print_Area" localSheetId="1">'PL 4-5'!$A$1:$J$62</definedName>
    <definedName name="_xlnm.Print_Area" localSheetId="3">'SH Conso 8-9'!$A$1:$O$52</definedName>
    <definedName name="_xlnm.Print_Area" localSheetId="4">'SH-Sepate 10-11'!$A$1:$K$51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8" i="11" l="1"/>
  <c r="J28" i="11"/>
  <c r="J59" i="14"/>
  <c r="H59" i="14"/>
  <c r="F59" i="14"/>
  <c r="D59" i="14"/>
  <c r="J35" i="14"/>
  <c r="H35" i="14"/>
  <c r="F35" i="14"/>
  <c r="D35" i="14"/>
  <c r="J37" i="11"/>
  <c r="H37" i="11"/>
  <c r="F37" i="11"/>
  <c r="D37" i="11"/>
  <c r="B72" i="10" l="1"/>
  <c r="J47" i="9" l="1"/>
  <c r="G47" i="9"/>
  <c r="E47" i="9"/>
  <c r="C47" i="9"/>
  <c r="K46" i="9"/>
  <c r="I47" i="9"/>
  <c r="I42" i="9"/>
  <c r="I49" i="9" s="1"/>
  <c r="G42" i="9"/>
  <c r="G49" i="9" s="1"/>
  <c r="E42" i="9"/>
  <c r="E49" i="9" s="1"/>
  <c r="C42" i="9"/>
  <c r="C49" i="9" s="1"/>
  <c r="K41" i="9"/>
  <c r="K42" i="9" s="1"/>
  <c r="K37" i="9"/>
  <c r="M48" i="3"/>
  <c r="G48" i="3"/>
  <c r="E48" i="3"/>
  <c r="C48" i="3"/>
  <c r="K47" i="3"/>
  <c r="O47" i="3" s="1"/>
  <c r="K46" i="3"/>
  <c r="M43" i="3"/>
  <c r="I43" i="3"/>
  <c r="G43" i="3"/>
  <c r="E43" i="3"/>
  <c r="C43" i="3"/>
  <c r="K42" i="3"/>
  <c r="K43" i="3" s="1"/>
  <c r="K38" i="3"/>
  <c r="O38" i="3" s="1"/>
  <c r="C50" i="3" l="1"/>
  <c r="E50" i="3"/>
  <c r="G50" i="3"/>
  <c r="I48" i="3"/>
  <c r="I50" i="3" s="1"/>
  <c r="M50" i="3"/>
  <c r="K45" i="9"/>
  <c r="K47" i="9" s="1"/>
  <c r="K49" i="9" s="1"/>
  <c r="O46" i="3"/>
  <c r="O48" i="3" s="1"/>
  <c r="K48" i="3"/>
  <c r="K50" i="3" s="1"/>
  <c r="O42" i="3"/>
  <c r="O43" i="3" s="1"/>
  <c r="O50" i="3" s="1"/>
  <c r="H72" i="10" l="1"/>
  <c r="H62" i="10"/>
  <c r="D72" i="10"/>
  <c r="D62" i="10"/>
  <c r="H16" i="10"/>
  <c r="H15" i="10"/>
  <c r="D16" i="10"/>
  <c r="D15" i="10"/>
  <c r="J22" i="14"/>
  <c r="J15" i="14"/>
  <c r="F22" i="14"/>
  <c r="F15" i="14"/>
  <c r="J22" i="11"/>
  <c r="J15" i="11"/>
  <c r="F22" i="11"/>
  <c r="F15" i="11"/>
  <c r="H22" i="14"/>
  <c r="D22" i="14"/>
  <c r="J24" i="11" l="1"/>
  <c r="J30" i="11" s="1"/>
  <c r="J39" i="11" s="1"/>
  <c r="J24" i="14"/>
  <c r="J26" i="14" s="1"/>
  <c r="J28" i="14" s="1"/>
  <c r="J37" i="14" s="1"/>
  <c r="J57" i="14" s="1"/>
  <c r="F24" i="11"/>
  <c r="F28" i="11" s="1"/>
  <c r="F30" i="11" s="1"/>
  <c r="F39" i="11" s="1"/>
  <c r="F59" i="11" s="1"/>
  <c r="F24" i="14"/>
  <c r="F26" i="14" s="1"/>
  <c r="F28" i="14" s="1"/>
  <c r="F37" i="14" s="1"/>
  <c r="F42" i="14"/>
  <c r="F57" i="14"/>
  <c r="J44" i="11"/>
  <c r="J59" i="11"/>
  <c r="C52" i="13"/>
  <c r="J42" i="11" l="1"/>
  <c r="J61" i="11"/>
  <c r="J42" i="14"/>
  <c r="J40" i="14" s="1"/>
  <c r="F44" i="11"/>
  <c r="F57" i="11"/>
  <c r="J57" i="11"/>
  <c r="F40" i="14"/>
  <c r="I20" i="3"/>
  <c r="D12" i="10"/>
  <c r="D27" i="10" s="1"/>
  <c r="D35" i="10" s="1"/>
  <c r="D38" i="10" s="1"/>
  <c r="D74" i="10" s="1"/>
  <c r="D76" i="10" s="1"/>
  <c r="F55" i="14"/>
  <c r="J55" i="14"/>
  <c r="F75" i="10"/>
  <c r="B75" i="10"/>
  <c r="F62" i="10"/>
  <c r="F42" i="11" l="1"/>
  <c r="F61" i="11"/>
  <c r="H12" i="10"/>
  <c r="H27" i="10" s="1"/>
  <c r="H35" i="10" s="1"/>
  <c r="H38" i="10" s="1"/>
  <c r="H74" i="10" s="1"/>
  <c r="H76" i="10" s="1"/>
  <c r="I20" i="9"/>
  <c r="I17" i="9"/>
  <c r="G17" i="9"/>
  <c r="E17" i="9"/>
  <c r="C17" i="9"/>
  <c r="K16" i="9"/>
  <c r="K17" i="9" s="1"/>
  <c r="M22" i="3" l="1"/>
  <c r="A45" i="14"/>
  <c r="I35" i="14"/>
  <c r="G35" i="14"/>
  <c r="E35" i="14"/>
  <c r="H15" i="14"/>
  <c r="D15" i="14"/>
  <c r="H24" i="14" l="1"/>
  <c r="D24" i="14"/>
  <c r="D26" i="14" s="1"/>
  <c r="D28" i="14" s="1"/>
  <c r="D37" i="14" l="1"/>
  <c r="D57" i="14" s="1"/>
  <c r="H26" i="14"/>
  <c r="H28" i="14" s="1"/>
  <c r="H37" i="14" s="1"/>
  <c r="D42" i="14"/>
  <c r="B12" i="10" s="1"/>
  <c r="D55" i="14" l="1"/>
  <c r="D40" i="14"/>
  <c r="H42" i="14"/>
  <c r="H57" i="14"/>
  <c r="H40" i="14" l="1"/>
  <c r="F12" i="10"/>
  <c r="F27" i="10" s="1"/>
  <c r="H55" i="14"/>
  <c r="E52" i="13"/>
  <c r="G52" i="13"/>
  <c r="I52" i="13"/>
  <c r="K16" i="3" l="1"/>
  <c r="K21" i="3"/>
  <c r="E76" i="13" l="1"/>
  <c r="J22" i="9" l="1"/>
  <c r="G24" i="9"/>
  <c r="E24" i="9"/>
  <c r="C24" i="9"/>
  <c r="K12" i="9"/>
  <c r="G22" i="3"/>
  <c r="E22" i="3"/>
  <c r="C22" i="3"/>
  <c r="O21" i="3"/>
  <c r="M17" i="3"/>
  <c r="M24" i="3" s="1"/>
  <c r="I17" i="3"/>
  <c r="G17" i="3"/>
  <c r="E17" i="3"/>
  <c r="C17" i="3"/>
  <c r="O16" i="3"/>
  <c r="O17" i="3" s="1"/>
  <c r="K12" i="3"/>
  <c r="O12" i="3" s="1"/>
  <c r="E24" i="3" l="1"/>
  <c r="C24" i="3"/>
  <c r="G24" i="3"/>
  <c r="K17" i="3"/>
  <c r="E58" i="13" l="1"/>
  <c r="E60" i="13" s="1"/>
  <c r="I76" i="13" l="1"/>
  <c r="I78" i="13" s="1"/>
  <c r="G76" i="13"/>
  <c r="G78" i="13" s="1"/>
  <c r="E78" i="13"/>
  <c r="E80" i="13" s="1"/>
  <c r="C76" i="13"/>
  <c r="C78" i="13" s="1"/>
  <c r="I58" i="13"/>
  <c r="I60" i="13" s="1"/>
  <c r="G58" i="13"/>
  <c r="C58" i="13"/>
  <c r="I30" i="13"/>
  <c r="G30" i="13"/>
  <c r="E30" i="13"/>
  <c r="C30" i="13"/>
  <c r="I17" i="13"/>
  <c r="G17" i="13"/>
  <c r="E17" i="13"/>
  <c r="C17" i="13"/>
  <c r="I80" i="13" l="1"/>
  <c r="E32" i="13"/>
  <c r="G60" i="13"/>
  <c r="G80" i="13" s="1"/>
  <c r="C60" i="13"/>
  <c r="C80" i="13" s="1"/>
  <c r="C32" i="13"/>
  <c r="G32" i="13"/>
  <c r="I32" i="13"/>
  <c r="H22" i="11" l="1"/>
  <c r="D22" i="11"/>
  <c r="H15" i="11"/>
  <c r="D15" i="11"/>
  <c r="A47" i="11"/>
  <c r="F72" i="10"/>
  <c r="B62" i="10"/>
  <c r="A41" i="10"/>
  <c r="H24" i="11" l="1"/>
  <c r="H30" i="11" s="1"/>
  <c r="H39" i="11" s="1"/>
  <c r="D24" i="11"/>
  <c r="D28" i="11" l="1"/>
  <c r="D30" i="11" s="1"/>
  <c r="D39" i="11" s="1"/>
  <c r="H59" i="11"/>
  <c r="H57" i="11" s="1"/>
  <c r="F35" i="10" l="1"/>
  <c r="F38" i="10" s="1"/>
  <c r="F74" i="10" s="1"/>
  <c r="F76" i="10" s="1"/>
  <c r="D44" i="11"/>
  <c r="K20" i="3"/>
  <c r="B27" i="10"/>
  <c r="B35" i="10" s="1"/>
  <c r="B38" i="10" s="1"/>
  <c r="H44" i="11"/>
  <c r="D59" i="11"/>
  <c r="H42" i="11" l="1"/>
  <c r="H61" i="11"/>
  <c r="D42" i="11"/>
  <c r="D61" i="11"/>
  <c r="B74" i="10"/>
  <c r="B76" i="10" s="1"/>
  <c r="D57" i="11"/>
  <c r="K20" i="9"/>
  <c r="K22" i="9" s="1"/>
  <c r="I22" i="9"/>
  <c r="I24" i="9" s="1"/>
  <c r="K24" i="9" l="1"/>
  <c r="I22" i="3"/>
  <c r="I24" i="3" s="1"/>
  <c r="O20" i="3" l="1"/>
  <c r="K22" i="3"/>
  <c r="K24" i="3" s="1"/>
  <c r="O22" i="3" l="1"/>
  <c r="O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Chayanit, Kaewmanu</author>
  </authors>
  <commentList>
    <comment ref="I38" authorId="0" shapeId="0" xr:uid="{3FEBFFEC-9D55-4AF1-862E-95E31ABC3269}">
      <text>
        <r>
          <rPr>
            <b/>
            <sz val="9"/>
            <color indexed="81"/>
            <rFont val="Tahoma"/>
            <family val="2"/>
          </rPr>
          <t>Chayanit, Kaewmanu:</t>
        </r>
        <r>
          <rPr>
            <sz val="9"/>
            <color indexed="81"/>
            <rFont val="Tahoma"/>
            <family val="2"/>
          </rPr>
          <t xml:space="preserve">
-1
</t>
        </r>
      </text>
    </comment>
  </commentList>
</comments>
</file>

<file path=xl/sharedStrings.xml><?xml version="1.0" encoding="utf-8"?>
<sst xmlns="http://schemas.openxmlformats.org/spreadsheetml/2006/main" count="465" uniqueCount="223">
  <si>
    <t xml:space="preserve">Tropical Canning (Thailand) Public Company Limited </t>
  </si>
  <si>
    <t>and its Subsidiary</t>
  </si>
  <si>
    <t>Statement of financial position</t>
  </si>
  <si>
    <t xml:space="preserve">Consolidated </t>
  </si>
  <si>
    <t>Separate</t>
  </si>
  <si>
    <t>financial statements</t>
  </si>
  <si>
    <t>31 December</t>
  </si>
  <si>
    <t>Assets</t>
  </si>
  <si>
    <t>Note</t>
  </si>
  <si>
    <t>(Unaudited)</t>
  </si>
  <si>
    <t>(in thousand Baht)</t>
  </si>
  <si>
    <t>Current assets</t>
  </si>
  <si>
    <t>Cash and cash equivalents</t>
  </si>
  <si>
    <t>Trade and other current receivables</t>
  </si>
  <si>
    <t>Inventories</t>
  </si>
  <si>
    <t>Other current assets</t>
  </si>
  <si>
    <t>Total current assets</t>
  </si>
  <si>
    <t>Non-current assets</t>
  </si>
  <si>
    <t>Investments in associate</t>
  </si>
  <si>
    <t>Investments in subsidiary</t>
  </si>
  <si>
    <t xml:space="preserve">Investments in non-marketable </t>
  </si>
  <si>
    <t xml:space="preserve">  equity instrument</t>
  </si>
  <si>
    <t>Long-term loan to other party</t>
  </si>
  <si>
    <t>Investment properties</t>
  </si>
  <si>
    <t>Property, plant and equipment</t>
  </si>
  <si>
    <t>Right-of-use assets</t>
  </si>
  <si>
    <t>Deferred tax assets</t>
  </si>
  <si>
    <t>Other non-current assets</t>
  </si>
  <si>
    <t>Total non-current assets</t>
  </si>
  <si>
    <t xml:space="preserve">Total assets </t>
  </si>
  <si>
    <t>Liabilities and equity</t>
  </si>
  <si>
    <t xml:space="preserve">Current liabilities </t>
  </si>
  <si>
    <t xml:space="preserve">Bank overdrafts and short-term  </t>
  </si>
  <si>
    <t xml:space="preserve">Trade and other current payables </t>
  </si>
  <si>
    <t xml:space="preserve">Current portion of long-term  </t>
  </si>
  <si>
    <t>Current portion of lease liabilities</t>
  </si>
  <si>
    <t>Current income tax payable</t>
  </si>
  <si>
    <t>Total current liabilities</t>
  </si>
  <si>
    <t>Non-current liabilities</t>
  </si>
  <si>
    <t>Lease liabilities</t>
  </si>
  <si>
    <t>Non-current provisions for employee benefits</t>
  </si>
  <si>
    <t>Total non-current liabilities</t>
  </si>
  <si>
    <t>Total liabilities</t>
  </si>
  <si>
    <t>Equity</t>
  </si>
  <si>
    <t>Share capital:</t>
  </si>
  <si>
    <t xml:space="preserve">   Authorised share capital</t>
  </si>
  <si>
    <t xml:space="preserve">   (330,000,000 ordinary shares, </t>
  </si>
  <si>
    <t xml:space="preserve">    par value at Baht 1 per share)</t>
  </si>
  <si>
    <t xml:space="preserve">   Issued and paid-up share capital</t>
  </si>
  <si>
    <t>Share premium:</t>
  </si>
  <si>
    <t xml:space="preserve">  Share premium on ordinary shares</t>
  </si>
  <si>
    <t>Retained earnings</t>
  </si>
  <si>
    <t xml:space="preserve">   Appropriate to legal reserve</t>
  </si>
  <si>
    <t xml:space="preserve">   Unappropriated</t>
  </si>
  <si>
    <t>Equity attributable to owners</t>
  </si>
  <si>
    <t xml:space="preserve">   of the parent</t>
  </si>
  <si>
    <t>Non-controlling interests</t>
  </si>
  <si>
    <t>Total equity</t>
  </si>
  <si>
    <t>Total liabilities and equity</t>
  </si>
  <si>
    <t>Statement of comprehensive income (Unaudited)</t>
  </si>
  <si>
    <t xml:space="preserve">  Three-month period ended</t>
  </si>
  <si>
    <t>Revenue</t>
  </si>
  <si>
    <t>Revenue from sales of goods</t>
  </si>
  <si>
    <t>Net foreign exchange gain</t>
  </si>
  <si>
    <t>Other income</t>
  </si>
  <si>
    <t>Total revenue</t>
  </si>
  <si>
    <t xml:space="preserve">Expenses </t>
  </si>
  <si>
    <t>Cost of sales of goods</t>
  </si>
  <si>
    <t>Distribution costs</t>
  </si>
  <si>
    <t>Administrative expenses</t>
  </si>
  <si>
    <t>Net foreign exchange loss</t>
  </si>
  <si>
    <t>Total expenses</t>
  </si>
  <si>
    <t>Finance costs</t>
  </si>
  <si>
    <t>Share of loss of associates accounted for using</t>
  </si>
  <si>
    <t xml:space="preserve"> equity method</t>
  </si>
  <si>
    <t>Total comprehensive income for the period</t>
  </si>
  <si>
    <t>Profit attributable to:</t>
  </si>
  <si>
    <t xml:space="preserve">   Owners of parent</t>
  </si>
  <si>
    <t xml:space="preserve">   Non-controlling interests</t>
  </si>
  <si>
    <t>Total comprehensive income attributable to:</t>
  </si>
  <si>
    <t>Statement of changes in equity  (Unaudited)</t>
  </si>
  <si>
    <t>Consolidated financial statements</t>
  </si>
  <si>
    <t xml:space="preserve">Equity  </t>
  </si>
  <si>
    <t>attributable to</t>
  </si>
  <si>
    <t xml:space="preserve">   Non-</t>
  </si>
  <si>
    <t>Total</t>
  </si>
  <si>
    <t xml:space="preserve">Retained earnings </t>
  </si>
  <si>
    <t>owners of</t>
  </si>
  <si>
    <t>controlling</t>
  </si>
  <si>
    <t>shareholders'</t>
  </si>
  <si>
    <t>Share premium</t>
  </si>
  <si>
    <t>Legal reserve</t>
  </si>
  <si>
    <t>Unappropriated</t>
  </si>
  <si>
    <t>parent</t>
  </si>
  <si>
    <t xml:space="preserve"> interests</t>
  </si>
  <si>
    <t>equity</t>
  </si>
  <si>
    <t>Transactions  with owners, recorded directly in equity</t>
  </si>
  <si>
    <t>Dividends to owners of the Company</t>
  </si>
  <si>
    <t>Comprehensive income for the period</t>
  </si>
  <si>
    <t>Other comprehensive income</t>
  </si>
  <si>
    <t xml:space="preserve"> </t>
  </si>
  <si>
    <t>Balance at 1 January 2024</t>
  </si>
  <si>
    <t>Profit</t>
  </si>
  <si>
    <t>Statement of changes in equity (Unaudited)</t>
  </si>
  <si>
    <t xml:space="preserve">Separate financial statements </t>
  </si>
  <si>
    <t xml:space="preserve">Total equity  </t>
  </si>
  <si>
    <t xml:space="preserve">    Other comprehensive income</t>
  </si>
  <si>
    <t xml:space="preserve">    Profit</t>
  </si>
  <si>
    <t>Statement of cash flows  (Unaudited)</t>
  </si>
  <si>
    <t>Cash flows from operating activities</t>
  </si>
  <si>
    <t xml:space="preserve">   cash receipts (payments)</t>
  </si>
  <si>
    <t>Tax expense</t>
  </si>
  <si>
    <t>Gain on disposal of investment property</t>
  </si>
  <si>
    <t>Gain on disposal of machinery and equipment</t>
  </si>
  <si>
    <t>Provision for non-current employee benefits obligations</t>
  </si>
  <si>
    <t>Dividend income</t>
  </si>
  <si>
    <t>Interest income</t>
  </si>
  <si>
    <t>Changes in operating assets and liabilities</t>
  </si>
  <si>
    <t>Trade and other current payables</t>
  </si>
  <si>
    <t>Employee benefits paid</t>
  </si>
  <si>
    <t>Taxes refund</t>
  </si>
  <si>
    <t>Taxes paid</t>
  </si>
  <si>
    <t>Cash flows from investing activities</t>
  </si>
  <si>
    <t>Proceeds from sale of investment property</t>
  </si>
  <si>
    <t>Acquisition of building, machinery and equipment</t>
  </si>
  <si>
    <t>Proceeds from sale of machinery and equipment</t>
  </si>
  <si>
    <t>Acquisition of intangible assets</t>
  </si>
  <si>
    <t>Proceeds from long-term loan to other party</t>
  </si>
  <si>
    <t>Payment of long-term loan to other party</t>
  </si>
  <si>
    <t>Proceeds from short-term loan to other party</t>
  </si>
  <si>
    <t xml:space="preserve">Dividends received  </t>
  </si>
  <si>
    <t xml:space="preserve">Interest received  </t>
  </si>
  <si>
    <t>Net cash used in investing activities</t>
  </si>
  <si>
    <t>Cash flows from financing activities</t>
  </si>
  <si>
    <t>Finance costs paid</t>
  </si>
  <si>
    <t>Proceeds from long-term borrowing from financial instituition</t>
  </si>
  <si>
    <t>Repayment of long-term borrowing from financial institution</t>
  </si>
  <si>
    <t>Payment of lease liabilities</t>
  </si>
  <si>
    <t>Dividends paid to owners of the Company</t>
  </si>
  <si>
    <t>Cash and cash equivalents at beginning of period</t>
  </si>
  <si>
    <t>Cash and cash equivalents at ending of period</t>
  </si>
  <si>
    <t>Non-cash transactions</t>
  </si>
  <si>
    <t xml:space="preserve">Acquisition of right-of-use assets from contract </t>
  </si>
  <si>
    <t>Profit from operating activities</t>
  </si>
  <si>
    <t>Profit before income tax expense</t>
  </si>
  <si>
    <t xml:space="preserve">Profit for the period 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</si>
  <si>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</si>
  <si>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 xml:space="preserve">Issued </t>
  </si>
  <si>
    <t>and</t>
  </si>
  <si>
    <t>paid-up</t>
  </si>
  <si>
    <t>2, 3</t>
  </si>
  <si>
    <t>2, 7</t>
  </si>
  <si>
    <t>30 September</t>
  </si>
  <si>
    <t>Nine-month period ended</t>
  </si>
  <si>
    <t>Nine-month period ended 30 September 2024</t>
  </si>
  <si>
    <t>Balance at 30 September 2024</t>
  </si>
  <si>
    <t xml:space="preserve">     Nine-month period ended      </t>
  </si>
  <si>
    <r>
      <t xml:space="preserve">Basic earnings per share </t>
    </r>
    <r>
      <rPr>
        <b/>
        <i/>
        <sz val="11"/>
        <rFont val="Times New Roman"/>
        <family val="1"/>
      </rPr>
      <t>(Baht)</t>
    </r>
  </si>
  <si>
    <t xml:space="preserve">Adjustments to reconcile profit to </t>
  </si>
  <si>
    <t xml:space="preserve">   short-term borrowings from financial institutions </t>
  </si>
  <si>
    <t xml:space="preserve">   borrowings from financial institutions</t>
  </si>
  <si>
    <t xml:space="preserve">   borrowings from financial institution</t>
  </si>
  <si>
    <t>Long-term borrowings from financial institution</t>
  </si>
  <si>
    <t>Other payable for building purchases of machinery and equipment</t>
  </si>
  <si>
    <t>Short-term loans</t>
  </si>
  <si>
    <t>Balance at 1 January 2025</t>
  </si>
  <si>
    <t xml:space="preserve">Distributions to owners </t>
  </si>
  <si>
    <t xml:space="preserve">Total distributions to owners </t>
  </si>
  <si>
    <t>Nine-month period ended 30 September 2025</t>
  </si>
  <si>
    <t>Balance at 30 September 2025</t>
  </si>
  <si>
    <t>share capital</t>
  </si>
  <si>
    <t>Items that will not be reclassified subsequently to profit or loss</t>
  </si>
  <si>
    <t>Reversal of inventories devaluation and obsolescence</t>
  </si>
  <si>
    <t>Reversal of expected credit loss</t>
  </si>
  <si>
    <t>Unrealised loss on exchange rate</t>
  </si>
  <si>
    <t xml:space="preserve">Unrealised loss on interest rate swaps </t>
  </si>
  <si>
    <t>Net cash generated from (used in) operating activities</t>
  </si>
  <si>
    <t>Net cash from (used in) operating activities</t>
  </si>
  <si>
    <t xml:space="preserve">Net cash generated (used in) from financing activities  </t>
  </si>
  <si>
    <t xml:space="preserve">Loss on remeasurements of </t>
  </si>
  <si>
    <t xml:space="preserve">  defined benefit plans, net of tax</t>
  </si>
  <si>
    <t xml:space="preserve">  for the period, net of tax</t>
  </si>
  <si>
    <t>Total comprehensive income</t>
  </si>
  <si>
    <t xml:space="preserve">  for the period</t>
  </si>
  <si>
    <t>FMPKDAPYWBKZ3ENYBHTQS7GN0BNMQHJJCMBHBCAQ4N3BVEK431C0</t>
  </si>
  <si>
    <t>Pimchanok, Aemsaard</t>
  </si>
  <si>
    <t>Create</t>
  </si>
  <si>
    <t>705fb20b-efc3-4cd9-b8cd-a4d8ce917dd6</t>
  </si>
  <si>
    <t>{"id":"705fb20b-efc3-4cd9-b8cd-a4d8ce917dd6","type":1,"name":"workbookId","value":"26db2a77-acfb-4f59-a158-cafc9f32997d"}</t>
  </si>
  <si>
    <t>15cf85d3-78da-4b0f-88a9-37f9af875e80</t>
  </si>
  <si>
    <t>{"id":"15cf85d3-78da-4b0f-88a9-37f9af875e80","type":0,"name":"dataSnipperSheetDeleted","value":"false"}</t>
  </si>
  <si>
    <t>a18fe155-b0f7-4293-afbf-da028561bcfb</t>
  </si>
  <si>
    <t>{"id":"a18fe155-b0f7-4293-afbf-da028561bcfb","type":0,"name":"embed-documents","value":"false"}</t>
  </si>
  <si>
    <t>3bb8e9ed-048f-4a9b-b95d-9bd5f003f57e</t>
  </si>
  <si>
    <t>{"id":"3bb8e9ed-048f-4a9b-b95d-9bd5f003f57e","type":0,"name":"table-snip-suggestions","value":"true"}</t>
  </si>
  <si>
    <t>36bd3424-e43c-4718-bbb0-878975394ce1</t>
  </si>
  <si>
    <t>{"id":"36bd3424-e43c-4718-bbb0-878975394ce1","type":1,"name":"migratedFssProjectId","value":""}</t>
  </si>
  <si>
    <t>7N3K95PQ98NA5D2Z9RDYQA1NP5V76VZ0CK7FVF2TDAP6MA3HG55G</t>
  </si>
  <si>
    <t>Orawan, Srisomphot</t>
  </si>
  <si>
    <t>0f6798cd-451b-405a-b820-40461bb05785</t>
  </si>
  <si>
    <t>{"id":"0f6798cd-451b-405a-b820-40461bb05785","type":1,"name":"workbookId","value":"91b90303-804f-4bdc-bfc3-5e67194779b3"}</t>
  </si>
  <si>
    <t>11a13219-3228-4502-9ff9-785b0ca2c0db</t>
  </si>
  <si>
    <t>{"id":"11a13219-3228-4502-9ff9-785b0ca2c0db","type":0,"name":"dataSnipperSheetDeleted","value":"false"}</t>
  </si>
  <si>
    <t>1e105cf0-bfed-4465-9757-5456a9d7bad5</t>
  </si>
  <si>
    <t>{"id":"1e105cf0-bfed-4465-9757-5456a9d7bad5","type":0,"name":"embed-documents","value":"true"}</t>
  </si>
  <si>
    <t>89bba7f0-8b96-425c-9959-10a6a004e974</t>
  </si>
  <si>
    <t>{"id":"89bba7f0-8b96-425c-9959-10a6a004e974","type":0,"name":"table-snip-suggestions","value":"true"}</t>
  </si>
  <si>
    <t>4898de9c-ed8e-4cdb-8275-c67f8c4c4fa6</t>
  </si>
  <si>
    <t>{"id":"4898de9c-ed8e-4cdb-8275-c67f8c4c4fa6","type":1,"name":"migratedFssProjectId","value":""}</t>
  </si>
  <si>
    <t>f8bc1d1c-42fa-4fde-9162-ee41e77b2e15</t>
  </si>
  <si>
    <t>{"id":"f8bc1d1c-42fa-4fde-9162-ee41e77b2e15","type":1,"name":"migratedFssProjectId","value":""}</t>
  </si>
  <si>
    <t>8c6767da-d16d-43fc-bd0a-6e4e6b41fb31</t>
  </si>
  <si>
    <t>{"id":"8c6767da-d16d-43fc-bd0a-6e4e6b41fb31","type":1,"name":"workbookId","value":"324dc42c-d4e9-4d60-b07b-7b00e0a4cca9"}</t>
  </si>
  <si>
    <t>f31f6fa1-b1af-4fd5-ac3d-641e375e6372</t>
  </si>
  <si>
    <t>{"id":"f31f6fa1-b1af-4fd5-ac3d-641e375e6372","type":0,"name":"dataSnipperSheetDeleted","value":"false"}</t>
  </si>
  <si>
    <t>3f967f61-bdab-4eac-8ca3-b8244f12d708</t>
  </si>
  <si>
    <t>{"id":"3f967f61-bdab-4eac-8ca3-b8244f12d708","type":0,"name":"embed-documents","value":"true"}</t>
  </si>
  <si>
    <t>d9054c6f-c356-4808-8a16-25c5bb03994e</t>
  </si>
  <si>
    <t>{"id":"d9054c6f-c356-4808-8a16-25c5bb03994e","type":0,"name":"table-snip-suggestions","value":"true"}</t>
  </si>
  <si>
    <t>Net increase (decrease) in cash and cash equivalents</t>
  </si>
  <si>
    <t>Proceeds from short-term loan to related party</t>
  </si>
  <si>
    <t>Depreciation and amortisation</t>
  </si>
  <si>
    <t xml:space="preserve">(Decrease) increase in bank overdrafts 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</si>
</sst>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_(* #,##0.00_);_(* \(#,##0.00\);_(* &quot;-&quot;_);_(@_)"/>
    <numFmt numFmtId="168" formatCode="_(* #,##0_);_(* \(#,##0\);_(* &quot;-&quot;?_);_(@_)"/>
  </numFmts>
  <fonts count="27" x14ac:knownFonts="1">
    <font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sz val="14"/>
      <name val="Arial"/>
      <family val="2"/>
    </font>
    <font>
      <sz val="12"/>
      <name val="Arial"/>
      <family val="2"/>
    </font>
    <font>
      <i/>
      <sz val="14"/>
      <name val="Arial"/>
      <family val="2"/>
    </font>
    <font>
      <i/>
      <sz val="12"/>
      <name val="Arial"/>
      <family val="2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5"/>
      <name val="Angsana New"/>
      <family val="1"/>
    </font>
    <font>
      <sz val="14"/>
      <name val="Cordia New"/>
      <family val="2"/>
    </font>
    <font>
      <sz val="14"/>
      <name val="Cordia New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Angsana New"/>
      <family val="1"/>
    </font>
    <font>
      <i/>
      <sz val="11"/>
      <color theme="0"/>
      <name val="Times New Roman"/>
      <family val="1"/>
    </font>
    <font>
      <sz val="11"/>
      <color rgb="FFFF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7" fillId="0" borderId="0"/>
    <xf numFmtId="0" fontId="19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13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/>
    <xf numFmtId="0" fontId="4" fillId="0" borderId="0" xfId="0" applyFont="1"/>
    <xf numFmtId="0" fontId="11" fillId="0" borderId="0" xfId="0" applyFont="1" applyAlignment="1">
      <alignment horizontal="center"/>
    </xf>
    <xf numFmtId="0" fontId="14" fillId="0" borderId="0" xfId="0" applyFont="1"/>
    <xf numFmtId="0" fontId="3" fillId="0" borderId="0" xfId="0" applyFont="1"/>
    <xf numFmtId="165" fontId="4" fillId="0" borderId="0" xfId="1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6" fontId="4" fillId="0" borderId="0" xfId="7" applyNumberFormat="1" applyFont="1"/>
    <xf numFmtId="0" fontId="4" fillId="0" borderId="0" xfId="4" applyFont="1" applyAlignment="1">
      <alignment horizontal="left"/>
    </xf>
    <xf numFmtId="0" fontId="2" fillId="0" borderId="0" xfId="0" applyFont="1"/>
    <xf numFmtId="165" fontId="0" fillId="0" borderId="0" xfId="1" applyNumberFormat="1" applyFont="1" applyFill="1" applyBorder="1" applyAlignment="1">
      <alignment horizontal="right"/>
    </xf>
    <xf numFmtId="165" fontId="4" fillId="0" borderId="2" xfId="1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4" applyFont="1" applyAlignment="1">
      <alignment horizontal="left"/>
    </xf>
    <xf numFmtId="0" fontId="0" fillId="0" borderId="0" xfId="4" applyFont="1" applyAlignment="1">
      <alignment horizontal="left" indent="1"/>
    </xf>
    <xf numFmtId="165" fontId="0" fillId="0" borderId="0" xfId="1" applyNumberFormat="1" applyFont="1" applyFill="1" applyBorder="1" applyAlignment="1"/>
    <xf numFmtId="165" fontId="4" fillId="0" borderId="0" xfId="1" applyNumberFormat="1" applyFont="1" applyFill="1" applyBorder="1"/>
    <xf numFmtId="165" fontId="4" fillId="0" borderId="1" xfId="1" applyNumberFormat="1" applyFont="1" applyFill="1" applyBorder="1"/>
    <xf numFmtId="165" fontId="3" fillId="0" borderId="0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/>
    <xf numFmtId="165" fontId="4" fillId="0" borderId="0" xfId="1" quotePrefix="1" applyNumberFormat="1" applyFont="1" applyFill="1" applyBorder="1" applyAlignment="1">
      <alignment horizontal="center"/>
    </xf>
    <xf numFmtId="165" fontId="0" fillId="0" borderId="0" xfId="0" applyNumberFormat="1"/>
    <xf numFmtId="165" fontId="3" fillId="0" borderId="0" xfId="1" quotePrefix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21" fillId="0" borderId="0" xfId="0" applyFont="1" applyAlignment="1">
      <alignment horizontal="center"/>
    </xf>
    <xf numFmtId="0" fontId="12" fillId="0" borderId="0" xfId="4" applyFont="1" applyAlignment="1">
      <alignment horizontal="left" indent="1"/>
    </xf>
    <xf numFmtId="0" fontId="3" fillId="0" borderId="0" xfId="0" applyFont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center"/>
    </xf>
    <xf numFmtId="165" fontId="0" fillId="0" borderId="0" xfId="1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/>
    <xf numFmtId="37" fontId="3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right"/>
    </xf>
    <xf numFmtId="0" fontId="0" fillId="0" borderId="0" xfId="0" applyAlignment="1">
      <alignment horizontal="justify"/>
    </xf>
    <xf numFmtId="37" fontId="0" fillId="0" borderId="0" xfId="0" applyNumberFormat="1"/>
    <xf numFmtId="0" fontId="16" fillId="0" borderId="0" xfId="0" applyFont="1"/>
    <xf numFmtId="0" fontId="12" fillId="0" borderId="0" xfId="0" applyFont="1" applyAlignment="1">
      <alignment horizontal="justify"/>
    </xf>
    <xf numFmtId="0" fontId="11" fillId="0" borderId="0" xfId="0" applyFont="1" applyAlignment="1">
      <alignment horizontal="justify"/>
    </xf>
    <xf numFmtId="165" fontId="0" fillId="0" borderId="0" xfId="1" applyNumberFormat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justify"/>
    </xf>
    <xf numFmtId="165" fontId="0" fillId="0" borderId="0" xfId="1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horizontal="justify"/>
    </xf>
    <xf numFmtId="37" fontId="4" fillId="0" borderId="0" xfId="0" applyNumberFormat="1" applyFont="1"/>
    <xf numFmtId="0" fontId="13" fillId="0" borderId="0" xfId="0" applyFont="1"/>
    <xf numFmtId="0" fontId="1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165" fontId="3" fillId="0" borderId="0" xfId="1" applyNumberFormat="1" applyFont="1" applyFill="1" applyBorder="1"/>
    <xf numFmtId="43" fontId="0" fillId="0" borderId="0" xfId="1" applyFont="1" applyFill="1" applyBorder="1" applyAlignment="1"/>
    <xf numFmtId="43" fontId="4" fillId="0" borderId="0" xfId="1" applyFont="1" applyAlignment="1"/>
    <xf numFmtId="43" fontId="4" fillId="0" borderId="0" xfId="1" applyFont="1" applyBorder="1" applyAlignment="1"/>
    <xf numFmtId="43" fontId="3" fillId="0" borderId="0" xfId="1" applyFont="1"/>
    <xf numFmtId="41" fontId="0" fillId="0" borderId="0" xfId="0" applyNumberFormat="1" applyAlignment="1">
      <alignment horizontal="right"/>
    </xf>
    <xf numFmtId="41" fontId="0" fillId="0" borderId="0" xfId="1" applyNumberFormat="1" applyFont="1" applyFill="1" applyAlignment="1">
      <alignment horizontal="center"/>
    </xf>
    <xf numFmtId="41" fontId="0" fillId="0" borderId="0" xfId="1" applyNumberFormat="1" applyFont="1" applyFill="1" applyAlignment="1">
      <alignment horizontal="right"/>
    </xf>
    <xf numFmtId="41" fontId="0" fillId="0" borderId="0" xfId="1" quotePrefix="1" applyNumberFormat="1" applyFont="1" applyFill="1" applyAlignment="1">
      <alignment horizontal="center"/>
    </xf>
    <xf numFmtId="41" fontId="4" fillId="0" borderId="2" xfId="0" applyNumberFormat="1" applyFont="1" applyBorder="1" applyAlignment="1">
      <alignment horizontal="right"/>
    </xf>
    <xf numFmtId="41" fontId="4" fillId="0" borderId="0" xfId="0" applyNumberFormat="1" applyFont="1" applyAlignment="1">
      <alignment horizontal="right"/>
    </xf>
    <xf numFmtId="41" fontId="4" fillId="0" borderId="4" xfId="0" applyNumberFormat="1" applyFont="1" applyBorder="1" applyAlignment="1">
      <alignment horizontal="right"/>
    </xf>
    <xf numFmtId="41" fontId="0" fillId="0" borderId="0" xfId="1" applyNumberFormat="1" applyFont="1" applyAlignment="1">
      <alignment horizontal="right"/>
    </xf>
    <xf numFmtId="41" fontId="4" fillId="0" borderId="0" xfId="1" applyNumberFormat="1" applyFont="1" applyFill="1" applyBorder="1" applyAlignment="1">
      <alignment horizontal="right"/>
    </xf>
    <xf numFmtId="41" fontId="0" fillId="0" borderId="0" xfId="0" applyNumberFormat="1"/>
    <xf numFmtId="41" fontId="0" fillId="0" borderId="3" xfId="0" applyNumberFormat="1" applyBorder="1" applyAlignment="1">
      <alignment horizontal="right"/>
    </xf>
    <xf numFmtId="41" fontId="4" fillId="0" borderId="1" xfId="0" applyNumberFormat="1" applyFont="1" applyBorder="1" applyAlignment="1">
      <alignment horizontal="right"/>
    </xf>
    <xf numFmtId="41" fontId="0" fillId="0" borderId="3" xfId="1" applyNumberFormat="1" applyFont="1" applyBorder="1" applyAlignment="1">
      <alignment horizontal="center"/>
    </xf>
    <xf numFmtId="41" fontId="4" fillId="0" borderId="1" xfId="1" applyNumberFormat="1" applyFont="1" applyBorder="1" applyAlignment="1">
      <alignment wrapText="1"/>
    </xf>
    <xf numFmtId="41" fontId="4" fillId="0" borderId="0" xfId="1" applyNumberFormat="1" applyFont="1" applyAlignment="1">
      <alignment wrapText="1"/>
    </xf>
    <xf numFmtId="41" fontId="4" fillId="0" borderId="0" xfId="1" applyNumberFormat="1" applyFont="1" applyAlignment="1"/>
    <xf numFmtId="41" fontId="0" fillId="0" borderId="0" xfId="1" applyNumberFormat="1" applyFont="1" applyAlignment="1"/>
    <xf numFmtId="41" fontId="22" fillId="0" borderId="0" xfId="0" applyNumberFormat="1" applyFont="1"/>
    <xf numFmtId="41" fontId="4" fillId="0" borderId="5" xfId="0" applyNumberFormat="1" applyFont="1" applyBorder="1" applyAlignment="1">
      <alignment horizontal="right"/>
    </xf>
    <xf numFmtId="41" fontId="4" fillId="0" borderId="0" xfId="0" applyNumberFormat="1" applyFont="1" applyAlignment="1">
      <alignment wrapText="1"/>
    </xf>
    <xf numFmtId="41" fontId="4" fillId="0" borderId="1" xfId="1" applyNumberFormat="1" applyFont="1" applyFill="1" applyBorder="1" applyAlignment="1">
      <alignment wrapText="1"/>
    </xf>
    <xf numFmtId="167" fontId="4" fillId="0" borderId="1" xfId="1" applyNumberFormat="1" applyFont="1" applyBorder="1" applyAlignment="1"/>
    <xf numFmtId="41" fontId="3" fillId="0" borderId="0" xfId="0" applyNumberFormat="1" applyFont="1"/>
    <xf numFmtId="41" fontId="0" fillId="0" borderId="0" xfId="1" applyNumberFormat="1" applyFont="1"/>
    <xf numFmtId="41" fontId="0" fillId="0" borderId="0" xfId="1" quotePrefix="1" applyNumberFormat="1" applyFont="1" applyAlignment="1">
      <alignment horizontal="right"/>
    </xf>
    <xf numFmtId="41" fontId="0" fillId="0" borderId="4" xfId="0" applyNumberFormat="1" applyBorder="1" applyAlignment="1">
      <alignment horizontal="right"/>
    </xf>
    <xf numFmtId="41" fontId="0" fillId="0" borderId="0" xfId="1" applyNumberFormat="1" applyFont="1" applyFill="1"/>
    <xf numFmtId="41" fontId="3" fillId="0" borderId="0" xfId="1" applyNumberFormat="1" applyFont="1"/>
    <xf numFmtId="41" fontId="0" fillId="0" borderId="3" xfId="1" applyNumberFormat="1" applyFont="1" applyFill="1" applyBorder="1"/>
    <xf numFmtId="41" fontId="3" fillId="0" borderId="0" xfId="1" applyNumberFormat="1" applyFont="1" applyFill="1"/>
    <xf numFmtId="41" fontId="4" fillId="0" borderId="0" xfId="0" applyNumberFormat="1" applyFont="1"/>
    <xf numFmtId="41" fontId="3" fillId="0" borderId="0" xfId="0" applyNumberFormat="1" applyFont="1" applyAlignment="1">
      <alignment horizontal="right"/>
    </xf>
    <xf numFmtId="41" fontId="0" fillId="0" borderId="0" xfId="1" applyNumberFormat="1" applyFont="1" applyAlignment="1">
      <alignment horizontal="center"/>
    </xf>
    <xf numFmtId="41" fontId="0" fillId="0" borderId="3" xfId="1" applyNumberFormat="1" applyFont="1" applyFill="1" applyBorder="1" applyAlignment="1">
      <alignment horizontal="right"/>
    </xf>
    <xf numFmtId="41" fontId="0" fillId="0" borderId="3" xfId="1" applyNumberFormat="1" applyFont="1" applyBorder="1" applyAlignment="1">
      <alignment horizontal="right"/>
    </xf>
    <xf numFmtId="41" fontId="20" fillId="0" borderId="0" xfId="0" applyNumberFormat="1" applyFont="1"/>
    <xf numFmtId="41" fontId="4" fillId="0" borderId="0" xfId="1" applyNumberFormat="1" applyFont="1" applyFill="1" applyBorder="1"/>
    <xf numFmtId="41" fontId="0" fillId="0" borderId="0" xfId="1" applyNumberFormat="1" applyFont="1" applyFill="1" applyBorder="1" applyAlignment="1"/>
    <xf numFmtId="41" fontId="4" fillId="0" borderId="0" xfId="1" quotePrefix="1" applyNumberFormat="1" applyFont="1" applyFill="1" applyBorder="1" applyAlignment="1">
      <alignment horizontal="center"/>
    </xf>
    <xf numFmtId="41" fontId="4" fillId="0" borderId="0" xfId="1" applyNumberFormat="1" applyFont="1" applyFill="1" applyBorder="1" applyAlignment="1"/>
    <xf numFmtId="41" fontId="0" fillId="0" borderId="0" xfId="1" applyNumberFormat="1" applyFont="1" applyFill="1" applyBorder="1" applyAlignment="1">
      <alignment horizontal="right"/>
    </xf>
    <xf numFmtId="41" fontId="4" fillId="0" borderId="0" xfId="1" applyNumberFormat="1" applyFont="1" applyFill="1" applyBorder="1" applyAlignment="1">
      <alignment horizontal="center"/>
    </xf>
    <xf numFmtId="41" fontId="0" fillId="0" borderId="0" xfId="1" applyNumberFormat="1" applyFont="1" applyBorder="1" applyAlignment="1"/>
    <xf numFmtId="41" fontId="4" fillId="0" borderId="1" xfId="1" applyNumberFormat="1" applyFont="1" applyFill="1" applyBorder="1"/>
    <xf numFmtId="168" fontId="3" fillId="0" borderId="0" xfId="1" quotePrefix="1" applyNumberFormat="1" applyFont="1" applyFill="1" applyAlignment="1">
      <alignment horizontal="center"/>
    </xf>
    <xf numFmtId="37" fontId="0" fillId="0" borderId="0" xfId="0" applyNumberFormat="1" applyAlignment="1">
      <alignment horizontal="right"/>
    </xf>
    <xf numFmtId="165" fontId="0" fillId="0" borderId="3" xfId="1" applyNumberFormat="1" applyFont="1" applyFill="1" applyBorder="1" applyAlignment="1"/>
    <xf numFmtId="165" fontId="4" fillId="0" borderId="3" xfId="1" applyNumberFormat="1" applyFont="1" applyFill="1" applyBorder="1" applyAlignment="1">
      <alignment horizontal="center"/>
    </xf>
    <xf numFmtId="165" fontId="4" fillId="0" borderId="5" xfId="1" applyNumberFormat="1" applyFont="1" applyFill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5" fontId="4" fillId="0" borderId="0" xfId="1" quotePrefix="1" applyNumberFormat="1" applyFont="1" applyBorder="1" applyAlignment="1">
      <alignment horizontal="center"/>
    </xf>
    <xf numFmtId="165" fontId="0" fillId="0" borderId="3" xfId="1" applyNumberFormat="1" applyFont="1" applyFill="1" applyBorder="1" applyAlignment="1">
      <alignment horizontal="center"/>
    </xf>
    <xf numFmtId="165" fontId="0" fillId="0" borderId="3" xfId="1" quotePrefix="1" applyNumberFormat="1" applyFont="1" applyFill="1" applyBorder="1" applyAlignment="1">
      <alignment horizontal="center"/>
    </xf>
    <xf numFmtId="165" fontId="4" fillId="0" borderId="5" xfId="1" quotePrefix="1" applyNumberFormat="1" applyFont="1" applyFill="1" applyBorder="1" applyAlignment="1">
      <alignment horizontal="center"/>
    </xf>
    <xf numFmtId="165" fontId="4" fillId="0" borderId="0" xfId="1" applyNumberFormat="1" applyFont="1" applyFill="1" applyAlignment="1">
      <alignment wrapText="1"/>
    </xf>
    <xf numFmtId="43" fontId="4" fillId="0" borderId="0" xfId="1" applyFont="1" applyFill="1" applyBorder="1" applyAlignment="1"/>
    <xf numFmtId="43" fontId="4" fillId="0" borderId="1" xfId="1" quotePrefix="1" applyFont="1" applyFill="1" applyBorder="1" applyAlignment="1">
      <alignment horizontal="center"/>
    </xf>
    <xf numFmtId="168" fontId="0" fillId="0" borderId="0" xfId="1" applyNumberFormat="1" applyFont="1" applyFill="1" applyAlignment="1">
      <alignment horizontal="right"/>
    </xf>
    <xf numFmtId="168" fontId="0" fillId="0" borderId="0" xfId="1" quotePrefix="1" applyNumberFormat="1" applyFont="1" applyFill="1" applyAlignment="1">
      <alignment horizontal="center"/>
    </xf>
    <xf numFmtId="168" fontId="0" fillId="0" borderId="0" xfId="1" applyNumberFormat="1" applyFont="1" applyFill="1" applyAlignment="1"/>
    <xf numFmtId="168" fontId="0" fillId="0" borderId="0" xfId="1" quotePrefix="1" applyNumberFormat="1" applyFont="1" applyFill="1" applyAlignment="1"/>
    <xf numFmtId="168" fontId="0" fillId="0" borderId="0" xfId="1" quotePrefix="1" applyNumberFormat="1" applyFont="1" applyFill="1" applyBorder="1" applyAlignment="1">
      <alignment horizontal="center"/>
    </xf>
    <xf numFmtId="168" fontId="0" fillId="0" borderId="3" xfId="1" applyNumberFormat="1" applyFont="1" applyFill="1" applyBorder="1" applyAlignment="1">
      <alignment horizontal="right"/>
    </xf>
    <xf numFmtId="0" fontId="24" fillId="0" borderId="0" xfId="0" applyFont="1" applyAlignment="1">
      <alignment horizontal="left"/>
    </xf>
    <xf numFmtId="165" fontId="0" fillId="0" borderId="0" xfId="1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41" fontId="4" fillId="0" borderId="3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41" fontId="0" fillId="0" borderId="1" xfId="0" applyNumberFormat="1" applyBorder="1" applyAlignment="1">
      <alignment horizontal="right"/>
    </xf>
    <xf numFmtId="41" fontId="4" fillId="0" borderId="2" xfId="1" applyNumberFormat="1" applyFont="1" applyFill="1" applyBorder="1" applyAlignment="1">
      <alignment horizontal="right"/>
    </xf>
    <xf numFmtId="41" fontId="4" fillId="0" borderId="1" xfId="1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165" fontId="3" fillId="0" borderId="0" xfId="1" applyNumberFormat="1" applyFont="1" applyFill="1" applyBorder="1" applyAlignment="1"/>
    <xf numFmtId="0" fontId="10" fillId="0" borderId="0" xfId="0" applyFont="1" applyAlignment="1">
      <alignment horizontal="center"/>
    </xf>
    <xf numFmtId="168" fontId="0" fillId="0" borderId="0" xfId="1" applyNumberFormat="1" applyFont="1" applyFill="1" applyBorder="1" applyAlignment="1">
      <alignment horizontal="center"/>
    </xf>
    <xf numFmtId="0" fontId="0" fillId="0" borderId="0" xfId="0" applyProtection="1">
      <protection locked="0"/>
    </xf>
    <xf numFmtId="41" fontId="3" fillId="0" borderId="0" xfId="0" applyNumberFormat="1" applyFont="1" applyAlignment="1" applyProtection="1">
      <alignment horizontal="right"/>
      <protection locked="0"/>
    </xf>
    <xf numFmtId="41" fontId="3" fillId="0" borderId="0" xfId="1" applyNumberFormat="1" applyFont="1" applyFill="1" applyAlignment="1" applyProtection="1">
      <alignment horizontal="right"/>
      <protection locked="0"/>
    </xf>
    <xf numFmtId="165" fontId="0" fillId="0" borderId="0" xfId="1" applyNumberFormat="1" applyFont="1" applyFill="1" applyBorder="1" applyAlignment="1" applyProtection="1">
      <alignment horizontal="center"/>
      <protection locked="0"/>
    </xf>
    <xf numFmtId="41" fontId="0" fillId="0" borderId="0" xfId="0" applyNumberFormat="1" applyAlignment="1" applyProtection="1">
      <alignment horizontal="right"/>
      <protection locked="0"/>
    </xf>
    <xf numFmtId="41" fontId="0" fillId="0" borderId="0" xfId="1" applyNumberFormat="1" applyFont="1" applyFill="1" applyAlignment="1" applyProtection="1">
      <alignment horizontal="right"/>
      <protection locked="0"/>
    </xf>
    <xf numFmtId="41" fontId="0" fillId="0" borderId="0" xfId="1" quotePrefix="1" applyNumberFormat="1" applyFont="1" applyFill="1" applyAlignment="1" applyProtection="1">
      <alignment horizontal="center"/>
      <protection locked="0"/>
    </xf>
    <xf numFmtId="41" fontId="3" fillId="0" borderId="0" xfId="0" applyNumberFormat="1" applyFont="1" applyProtection="1">
      <protection locked="0"/>
    </xf>
    <xf numFmtId="41" fontId="3" fillId="0" borderId="0" xfId="1" applyNumberFormat="1" applyFont="1" applyFill="1" applyAlignment="1" applyProtection="1">
      <protection locked="0"/>
    </xf>
    <xf numFmtId="41" fontId="3" fillId="0" borderId="0" xfId="1" applyNumberFormat="1" applyFont="1" applyFill="1" applyBorder="1" applyAlignment="1" applyProtection="1">
      <alignment horizontal="center"/>
      <protection locked="0"/>
    </xf>
    <xf numFmtId="41" fontId="3" fillId="0" borderId="0" xfId="1" applyNumberFormat="1" applyFont="1" applyFill="1" applyAlignment="1" applyProtection="1">
      <alignment horizontal="center"/>
      <protection locked="0"/>
    </xf>
    <xf numFmtId="41" fontId="3" fillId="0" borderId="0" xfId="1" quotePrefix="1" applyNumberFormat="1" applyFont="1" applyFill="1" applyAlignment="1" applyProtection="1">
      <alignment horizontal="center"/>
      <protection locked="0"/>
    </xf>
    <xf numFmtId="41" fontId="4" fillId="0" borderId="0" xfId="0" applyNumberFormat="1" applyFont="1" applyAlignment="1" applyProtection="1">
      <alignment horizontal="right"/>
      <protection locked="0"/>
    </xf>
    <xf numFmtId="41" fontId="3" fillId="0" borderId="0" xfId="1" quotePrefix="1" applyNumberFormat="1" applyFont="1" applyFill="1" applyBorder="1" applyAlignment="1" applyProtection="1">
      <alignment horizontal="center"/>
      <protection locked="0"/>
    </xf>
    <xf numFmtId="41" fontId="4" fillId="0" borderId="0" xfId="1" applyNumberFormat="1" applyFont="1" applyFill="1" applyBorder="1" applyAlignment="1" applyProtection="1">
      <alignment horizontal="right"/>
      <protection locked="0"/>
    </xf>
    <xf numFmtId="41" fontId="3" fillId="0" borderId="3" xfId="1" quotePrefix="1" applyNumberFormat="1" applyFont="1" applyFill="1" applyBorder="1" applyAlignment="1" applyProtection="1">
      <alignment horizontal="right"/>
      <protection locked="0"/>
    </xf>
    <xf numFmtId="41" fontId="3" fillId="0" borderId="3" xfId="1" applyNumberFormat="1" applyFont="1" applyFill="1" applyBorder="1" applyAlignment="1" applyProtection="1">
      <alignment horizontal="right"/>
      <protection locked="0"/>
    </xf>
    <xf numFmtId="41" fontId="3" fillId="0" borderId="0" xfId="1" quotePrefix="1" applyNumberFormat="1" applyFont="1" applyFill="1" applyAlignment="1" applyProtection="1">
      <alignment horizontal="right"/>
      <protection locked="0"/>
    </xf>
    <xf numFmtId="41" fontId="0" fillId="0" borderId="1" xfId="0" applyNumberFormat="1" applyBorder="1" applyAlignment="1" applyProtection="1">
      <alignment horizontal="right"/>
      <protection locked="0"/>
    </xf>
    <xf numFmtId="41" fontId="0" fillId="0" borderId="0" xfId="0" applyNumberFormat="1" applyProtection="1">
      <protection locked="0"/>
    </xf>
    <xf numFmtId="41" fontId="3" fillId="0" borderId="3" xfId="0" applyNumberFormat="1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165" fontId="0" fillId="0" borderId="0" xfId="1" applyNumberFormat="1" applyFont="1" applyFill="1" applyBorder="1" applyAlignment="1" applyProtection="1">
      <alignment horizontal="right"/>
      <protection locked="0"/>
    </xf>
    <xf numFmtId="166" fontId="4" fillId="0" borderId="0" xfId="7" applyNumberFormat="1" applyFont="1" applyProtection="1">
      <protection locked="0"/>
    </xf>
    <xf numFmtId="41" fontId="4" fillId="0" borderId="0" xfId="1" applyNumberFormat="1" applyFont="1" applyFill="1" applyBorder="1" applyAlignment="1" applyProtection="1">
      <alignment horizontal="center"/>
      <protection locked="0"/>
    </xf>
    <xf numFmtId="41" fontId="4" fillId="0" borderId="0" xfId="1" quotePrefix="1" applyNumberFormat="1" applyFont="1" applyFill="1" applyBorder="1" applyAlignment="1" applyProtection="1">
      <alignment horizontal="center"/>
      <protection locked="0"/>
    </xf>
    <xf numFmtId="41" fontId="0" fillId="0" borderId="0" xfId="1" quotePrefix="1" applyNumberFormat="1" applyFont="1" applyFill="1" applyBorder="1" applyAlignment="1" applyProtection="1">
      <alignment horizontal="center"/>
      <protection locked="0"/>
    </xf>
    <xf numFmtId="41" fontId="4" fillId="0" borderId="0" xfId="1" quotePrefix="1" applyNumberFormat="1" applyFont="1" applyFill="1" applyBorder="1" applyAlignment="1" applyProtection="1">
      <alignment horizontal="center"/>
    </xf>
    <xf numFmtId="41" fontId="0" fillId="0" borderId="0" xfId="1" applyNumberFormat="1" applyFont="1" applyFill="1" applyBorder="1" applyAlignment="1" applyProtection="1">
      <protection locked="0"/>
    </xf>
    <xf numFmtId="41" fontId="4" fillId="0" borderId="0" xfId="1" applyNumberFormat="1" applyFont="1" applyFill="1" applyBorder="1" applyProtection="1"/>
    <xf numFmtId="41" fontId="4" fillId="0" borderId="0" xfId="1" applyNumberFormat="1" applyFont="1" applyFill="1" applyBorder="1" applyProtection="1">
      <protection locked="0"/>
    </xf>
    <xf numFmtId="0" fontId="4" fillId="0" borderId="0" xfId="4" applyFont="1" applyAlignment="1" applyProtection="1">
      <alignment horizontal="left"/>
      <protection locked="0"/>
    </xf>
    <xf numFmtId="0" fontId="12" fillId="0" borderId="0" xfId="4" applyFont="1" applyAlignment="1" applyProtection="1">
      <alignment horizontal="left" indent="1"/>
      <protection locked="0"/>
    </xf>
    <xf numFmtId="41" fontId="0" fillId="0" borderId="0" xfId="1" applyNumberFormat="1" applyFont="1" applyFill="1" applyBorder="1" applyAlignment="1" applyProtection="1">
      <alignment horizontal="right"/>
      <protection locked="0"/>
    </xf>
    <xf numFmtId="41" fontId="0" fillId="0" borderId="0" xfId="1" applyNumberFormat="1" applyFont="1" applyFill="1" applyBorder="1" applyAlignment="1" applyProtection="1">
      <alignment horizontal="center"/>
      <protection locked="0"/>
    </xf>
    <xf numFmtId="41" fontId="3" fillId="0" borderId="0" xfId="1" applyNumberFormat="1" applyFont="1" applyFill="1" applyBorder="1" applyAlignment="1" applyProtection="1">
      <alignment horizontal="right"/>
      <protection locked="0"/>
    </xf>
    <xf numFmtId="0" fontId="0" fillId="0" borderId="0" xfId="4" applyFont="1" applyAlignment="1" applyProtection="1">
      <alignment horizontal="left" indent="1"/>
      <protection locked="0"/>
    </xf>
    <xf numFmtId="165" fontId="0" fillId="0" borderId="0" xfId="1" quotePrefix="1" applyNumberFormat="1" applyFont="1" applyFill="1" applyBorder="1" applyAlignment="1" applyProtection="1">
      <alignment horizontal="center"/>
      <protection locked="0"/>
    </xf>
    <xf numFmtId="41" fontId="3" fillId="0" borderId="0" xfId="1" quotePrefix="1" applyNumberFormat="1" applyFont="1" applyFill="1" applyBorder="1" applyAlignment="1" applyProtection="1">
      <alignment horizontal="center"/>
    </xf>
    <xf numFmtId="41" fontId="3" fillId="0" borderId="0" xfId="1" applyNumberFormat="1" applyFont="1" applyFill="1" applyBorder="1" applyAlignment="1" applyProtection="1">
      <alignment horizontal="center"/>
    </xf>
    <xf numFmtId="165" fontId="4" fillId="0" borderId="2" xfId="1" applyNumberFormat="1" applyFont="1" applyFill="1" applyBorder="1" applyAlignment="1" applyProtection="1">
      <alignment horizontal="center"/>
    </xf>
    <xf numFmtId="41" fontId="4" fillId="0" borderId="2" xfId="1" applyNumberFormat="1" applyFont="1" applyFill="1" applyBorder="1" applyAlignment="1" applyProtection="1">
      <alignment horizontal="center"/>
    </xf>
    <xf numFmtId="165" fontId="4" fillId="0" borderId="2" xfId="1" applyNumberFormat="1" applyFont="1" applyFill="1" applyBorder="1" applyAlignment="1" applyProtection="1">
      <alignment horizontal="center"/>
      <protection locked="0"/>
    </xf>
    <xf numFmtId="41" fontId="0" fillId="0" borderId="0" xfId="1" quotePrefix="1" applyNumberFormat="1" applyFont="1" applyFill="1" applyBorder="1" applyAlignment="1" applyProtection="1">
      <alignment horizontal="center"/>
    </xf>
    <xf numFmtId="165" fontId="0" fillId="0" borderId="0" xfId="1" quotePrefix="1" applyNumberFormat="1" applyFont="1" applyFill="1" applyBorder="1" applyAlignment="1" applyProtection="1">
      <alignment horizontal="center"/>
    </xf>
    <xf numFmtId="41" fontId="4" fillId="0" borderId="1" xfId="1" applyNumberFormat="1" applyFont="1" applyFill="1" applyBorder="1" applyProtection="1"/>
    <xf numFmtId="41" fontId="3" fillId="0" borderId="0" xfId="1" applyNumberFormat="1" applyFont="1" applyFill="1" applyBorder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41" fontId="4" fillId="0" borderId="0" xfId="1" applyNumberFormat="1" applyFont="1" applyFill="1" applyBorder="1" applyAlignment="1" applyProtection="1">
      <protection locked="0"/>
    </xf>
    <xf numFmtId="41" fontId="3" fillId="0" borderId="0" xfId="1" applyNumberFormat="1" applyFont="1" applyFill="1" applyBorder="1" applyProtection="1"/>
    <xf numFmtId="0" fontId="0" fillId="0" borderId="0" xfId="4" applyFont="1" applyAlignment="1" applyProtection="1">
      <alignment horizontal="left"/>
      <protection locked="0"/>
    </xf>
    <xf numFmtId="41" fontId="0" fillId="0" borderId="0" xfId="1" applyNumberFormat="1" applyFont="1" applyBorder="1" applyAlignment="1" applyProtection="1">
      <protection locked="0"/>
    </xf>
    <xf numFmtId="165" fontId="0" fillId="0" borderId="0" xfId="1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165" fontId="4" fillId="0" borderId="3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165" fontId="0" fillId="0" borderId="3" xfId="0" applyNumberFormat="1" applyFill="1" applyBorder="1" applyAlignment="1">
      <alignment horizontal="right"/>
    </xf>
    <xf numFmtId="37" fontId="0" fillId="0" borderId="0" xfId="0" applyNumberFormat="1" applyFill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49" fontId="0" fillId="0" borderId="0" xfId="0" quotePrefix="1" applyNumberFormat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16" fontId="0" fillId="0" borderId="0" xfId="0" quotePrefix="1" applyNumberFormat="1" applyAlignment="1">
      <alignment horizontal="center"/>
    </xf>
    <xf numFmtId="16" fontId="0" fillId="0" borderId="0" xfId="0" applyNumberFormat="1" applyAlignment="1">
      <alignment horizontal="center"/>
    </xf>
    <xf numFmtId="41" fontId="0" fillId="0" borderId="0" xfId="0" applyNumberFormat="1" applyFill="1" applyAlignment="1">
      <alignment horizontal="right"/>
    </xf>
  </cellXfs>
  <cellStyles count="13">
    <cellStyle name="Comma" xfId="1" builtinId="3"/>
    <cellStyle name="Comma 2 2" xfId="2" xr:uid="{00000000-0005-0000-0000-000001000000}"/>
    <cellStyle name="Comma 2 2 2" xfId="3" xr:uid="{00000000-0005-0000-0000-000002000000}"/>
    <cellStyle name="Normal" xfId="0" builtinId="0"/>
    <cellStyle name="Normal 2" xfId="4" xr:uid="{00000000-0005-0000-0000-000004000000}"/>
    <cellStyle name="Normal 29" xfId="8" xr:uid="{B0E73EDB-B61C-42A5-85B1-7127315735DF}"/>
    <cellStyle name="Normal 4" xfId="5" xr:uid="{00000000-0005-0000-0000-000005000000}"/>
    <cellStyle name="Normal 4 2" xfId="6" xr:uid="{00000000-0005-0000-0000-000006000000}"/>
    <cellStyle name="Normal 4 2 2" xfId="9" xr:uid="{D34D4500-5D4D-4BE0-AA0C-8874BC7067F4}"/>
    <cellStyle name="Normal 5" xfId="10" xr:uid="{0D373A9D-A65D-4309-A568-67BA4F0B3DD3}"/>
    <cellStyle name="Normal_BCP_FS 2009 Q1_EN - final_11.05.09" xfId="7" xr:uid="{00000000-0005-0000-0000-000008000000}"/>
    <cellStyle name="Percent 2" xfId="11" xr:uid="{DDF55C4D-FD11-48E6-B27E-8935AC4A6DAC}"/>
    <cellStyle name="Percent 3" xfId="12" xr:uid="{B8DD5616-180C-4B0D-A937-D32B8D3852A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66D83-9B2B-4692-88A0-BC0552ECC693}">
  <sheetPr>
    <tabColor theme="3" tint="-0.499984740745262"/>
  </sheetPr>
  <dimension ref="A1:K82"/>
  <sheetViews>
    <sheetView tabSelected="1" view="pageBreakPreview" topLeftCell="A61" zoomScale="90" zoomScaleNormal="90" zoomScaleSheetLayoutView="90" workbookViewId="0">
      <selection activeCell="C46" sqref="C46"/>
    </sheetView>
  </sheetViews>
  <sheetFormatPr defaultColWidth="9.109375" defaultRowHeight="14.4" x14ac:dyDescent="0.25"/>
  <cols>
    <col min="1" max="1" width="41" customWidth="1"/>
    <col min="2" max="2" width="7" style="4" customWidth="1"/>
    <col min="3" max="3" width="11.5546875" customWidth="1"/>
    <col min="4" max="4" width="1.109375" customWidth="1"/>
    <col min="5" max="5" width="12.5546875" customWidth="1"/>
    <col min="6" max="6" width="1.109375" customWidth="1"/>
    <col min="7" max="7" width="11.5546875" customWidth="1"/>
    <col min="8" max="8" width="1.109375" customWidth="1"/>
    <col min="9" max="9" width="12.5546875" customWidth="1"/>
  </cols>
  <sheetData>
    <row r="1" spans="1:9" s="7" customFormat="1" ht="20.3" customHeight="1" x14ac:dyDescent="0.3">
      <c r="A1" s="1" t="s">
        <v>0</v>
      </c>
      <c r="B1" s="52"/>
    </row>
    <row r="2" spans="1:9" s="7" customFormat="1" ht="20.3" customHeight="1" x14ac:dyDescent="0.3">
      <c r="A2" s="1" t="s">
        <v>1</v>
      </c>
      <c r="B2" s="52"/>
    </row>
    <row r="3" spans="1:9" s="42" customFormat="1" ht="20.3" customHeight="1" x14ac:dyDescent="0.25">
      <c r="A3" s="13" t="s">
        <v>2</v>
      </c>
      <c r="B3" s="53"/>
    </row>
    <row r="4" spans="1:9" ht="20.3" customHeight="1" x14ac:dyDescent="0.25">
      <c r="A4" s="5"/>
    </row>
    <row r="5" spans="1:9" ht="20.3" customHeight="1" x14ac:dyDescent="0.25">
      <c r="A5" s="23"/>
      <c r="B5" s="6"/>
      <c r="C5" s="201" t="s">
        <v>3</v>
      </c>
      <c r="D5" s="201"/>
      <c r="E5" s="201"/>
      <c r="F5" s="201"/>
      <c r="G5" s="201" t="s">
        <v>4</v>
      </c>
      <c r="H5" s="201"/>
      <c r="I5" s="201"/>
    </row>
    <row r="6" spans="1:9" ht="20.3" customHeight="1" x14ac:dyDescent="0.25">
      <c r="A6" s="23"/>
      <c r="B6" s="6"/>
      <c r="C6" s="201" t="s">
        <v>5</v>
      </c>
      <c r="D6" s="201"/>
      <c r="E6" s="201"/>
      <c r="F6" s="201"/>
      <c r="G6" s="201" t="s">
        <v>5</v>
      </c>
      <c r="H6" s="201"/>
      <c r="I6" s="201"/>
    </row>
    <row r="7" spans="1:9" ht="20.3" customHeight="1" x14ac:dyDescent="0.25">
      <c r="A7" s="23"/>
      <c r="B7" s="6"/>
      <c r="C7" s="127" t="s">
        <v>152</v>
      </c>
      <c r="D7" s="128"/>
      <c r="E7" s="127" t="s">
        <v>6</v>
      </c>
      <c r="F7" s="36"/>
      <c r="G7" s="127" t="s">
        <v>152</v>
      </c>
      <c r="H7" s="128"/>
      <c r="I7" s="127" t="s">
        <v>6</v>
      </c>
    </row>
    <row r="8" spans="1:9" ht="20.3" customHeight="1" x14ac:dyDescent="0.25">
      <c r="A8" s="129" t="s">
        <v>7</v>
      </c>
      <c r="B8" s="6" t="s">
        <v>8</v>
      </c>
      <c r="C8" s="23">
        <v>2025</v>
      </c>
      <c r="D8" s="23"/>
      <c r="E8" s="23">
        <v>2024</v>
      </c>
      <c r="F8" s="23"/>
      <c r="G8" s="23">
        <v>2025</v>
      </c>
      <c r="H8" s="23"/>
      <c r="I8" s="23">
        <v>2024</v>
      </c>
    </row>
    <row r="9" spans="1:9" ht="20.3" customHeight="1" x14ac:dyDescent="0.25">
      <c r="A9" s="129"/>
      <c r="B9" s="6"/>
      <c r="C9" s="23" t="s">
        <v>9</v>
      </c>
      <c r="D9" s="23"/>
      <c r="E9" s="23"/>
      <c r="F9" s="23"/>
      <c r="G9" s="23" t="s">
        <v>9</v>
      </c>
      <c r="H9" s="23"/>
      <c r="I9" s="23"/>
    </row>
    <row r="10" spans="1:9" ht="20.3" customHeight="1" x14ac:dyDescent="0.25">
      <c r="A10" s="16"/>
      <c r="B10" s="6"/>
      <c r="C10" s="202" t="s">
        <v>10</v>
      </c>
      <c r="D10" s="202"/>
      <c r="E10" s="202"/>
      <c r="F10" s="202"/>
      <c r="G10" s="202"/>
      <c r="H10" s="202"/>
      <c r="I10" s="202"/>
    </row>
    <row r="11" spans="1:9" ht="20.3" customHeight="1" x14ac:dyDescent="0.3">
      <c r="A11" s="37" t="s">
        <v>11</v>
      </c>
      <c r="B11" s="130"/>
      <c r="C11" s="62"/>
      <c r="D11" s="62"/>
      <c r="E11" s="62"/>
      <c r="F11" s="62"/>
      <c r="G11" s="64"/>
      <c r="H11" s="62"/>
      <c r="I11" s="64"/>
    </row>
    <row r="12" spans="1:9" ht="20.3" customHeight="1" x14ac:dyDescent="0.25">
      <c r="A12" s="141" t="s">
        <v>12</v>
      </c>
      <c r="B12" s="6"/>
      <c r="C12" s="119">
        <v>223292</v>
      </c>
      <c r="D12" s="62"/>
      <c r="E12" s="142">
        <v>185038</v>
      </c>
      <c r="F12" s="142"/>
      <c r="G12" s="143">
        <v>151346</v>
      </c>
      <c r="H12" s="142"/>
      <c r="I12" s="143">
        <v>120910</v>
      </c>
    </row>
    <row r="13" spans="1:9" ht="20.3" customHeight="1" x14ac:dyDescent="0.25">
      <c r="A13" s="141" t="s">
        <v>13</v>
      </c>
      <c r="B13" s="6" t="s">
        <v>150</v>
      </c>
      <c r="C13" s="119">
        <v>1424091</v>
      </c>
      <c r="D13" s="62"/>
      <c r="E13" s="143">
        <v>1701475</v>
      </c>
      <c r="F13" s="142"/>
      <c r="G13" s="143">
        <v>1434475</v>
      </c>
      <c r="H13" s="142"/>
      <c r="I13" s="143">
        <v>1704441</v>
      </c>
    </row>
    <row r="14" spans="1:9" ht="20.3" customHeight="1" x14ac:dyDescent="0.25">
      <c r="A14" s="141" t="s">
        <v>164</v>
      </c>
      <c r="B14" s="6">
        <v>2</v>
      </c>
      <c r="C14" s="119">
        <v>0</v>
      </c>
      <c r="D14" s="62"/>
      <c r="E14" s="144">
        <v>0</v>
      </c>
      <c r="F14" s="142"/>
      <c r="G14" s="144">
        <v>0</v>
      </c>
      <c r="H14" s="145"/>
      <c r="I14" s="144">
        <v>0</v>
      </c>
    </row>
    <row r="15" spans="1:9" ht="20.3" customHeight="1" x14ac:dyDescent="0.25">
      <c r="A15" s="141" t="s">
        <v>14</v>
      </c>
      <c r="B15" s="131">
        <v>6</v>
      </c>
      <c r="C15" s="119">
        <v>1401296</v>
      </c>
      <c r="D15" s="62"/>
      <c r="E15" s="142">
        <v>1284139</v>
      </c>
      <c r="F15" s="142"/>
      <c r="G15" s="143">
        <v>1395767</v>
      </c>
      <c r="H15" s="142"/>
      <c r="I15" s="142">
        <v>1279095</v>
      </c>
    </row>
    <row r="16" spans="1:9" ht="20.3" customHeight="1" x14ac:dyDescent="0.25">
      <c r="A16" t="s">
        <v>15</v>
      </c>
      <c r="B16" s="6"/>
      <c r="C16" s="119">
        <v>1803</v>
      </c>
      <c r="D16" s="62"/>
      <c r="E16" s="142">
        <v>1187</v>
      </c>
      <c r="F16" s="142"/>
      <c r="G16" s="143">
        <v>1803</v>
      </c>
      <c r="H16" s="142"/>
      <c r="I16" s="142">
        <v>1187</v>
      </c>
    </row>
    <row r="17" spans="1:9" ht="20.3" customHeight="1" x14ac:dyDescent="0.25">
      <c r="A17" s="5" t="s">
        <v>16</v>
      </c>
      <c r="B17" s="6"/>
      <c r="C17" s="66">
        <f>SUM(C12:C16)</f>
        <v>3050482</v>
      </c>
      <c r="D17" s="67"/>
      <c r="E17" s="66">
        <f>SUM(E12:E16)</f>
        <v>3171839</v>
      </c>
      <c r="F17" s="67"/>
      <c r="G17" s="66">
        <f>SUM(G12:G16)</f>
        <v>2983391</v>
      </c>
      <c r="H17" s="67"/>
      <c r="I17" s="66">
        <f>SUM(I12:I16)</f>
        <v>3105633</v>
      </c>
    </row>
    <row r="18" spans="1:9" ht="20.3" customHeight="1" x14ac:dyDescent="0.25">
      <c r="A18" s="5"/>
      <c r="B18" s="6"/>
      <c r="C18" s="71"/>
      <c r="D18" s="62"/>
      <c r="E18" s="71"/>
      <c r="F18" s="62"/>
      <c r="G18" s="71"/>
      <c r="H18" s="62"/>
      <c r="I18" s="71"/>
    </row>
    <row r="19" spans="1:9" ht="20.3" customHeight="1" x14ac:dyDescent="0.3">
      <c r="A19" s="37" t="s">
        <v>17</v>
      </c>
      <c r="B19" s="6"/>
      <c r="C19" s="71"/>
      <c r="D19" s="62"/>
      <c r="E19" s="71"/>
      <c r="F19" s="62"/>
      <c r="G19" s="71"/>
      <c r="H19" s="62"/>
      <c r="I19" s="71"/>
    </row>
    <row r="20" spans="1:9" ht="20.3" customHeight="1" x14ac:dyDescent="0.25">
      <c r="A20" s="40" t="s">
        <v>18</v>
      </c>
      <c r="B20" s="6">
        <v>9</v>
      </c>
      <c r="C20" s="65"/>
      <c r="D20" s="62"/>
      <c r="E20" s="65"/>
      <c r="F20" s="62"/>
      <c r="G20" s="64"/>
      <c r="H20" s="62"/>
      <c r="I20" s="64"/>
    </row>
    <row r="21" spans="1:9" ht="20.3" customHeight="1" x14ac:dyDescent="0.25">
      <c r="A21" s="40" t="s">
        <v>19</v>
      </c>
      <c r="B21" s="6">
        <v>4</v>
      </c>
      <c r="C21" s="34">
        <v>0</v>
      </c>
      <c r="D21" s="62"/>
      <c r="E21" s="144">
        <v>0</v>
      </c>
      <c r="F21" s="145"/>
      <c r="G21" s="146">
        <v>10000</v>
      </c>
      <c r="H21" s="145"/>
      <c r="I21" s="145">
        <v>10000</v>
      </c>
    </row>
    <row r="22" spans="1:9" ht="20.3" customHeight="1" x14ac:dyDescent="0.25">
      <c r="A22" t="s">
        <v>20</v>
      </c>
      <c r="B22" s="6"/>
      <c r="C22" s="120"/>
      <c r="D22" s="62"/>
      <c r="E22" s="147"/>
      <c r="F22" s="145"/>
      <c r="G22" s="146"/>
      <c r="H22" s="145"/>
      <c r="I22" s="145"/>
    </row>
    <row r="23" spans="1:9" ht="20.3" customHeight="1" x14ac:dyDescent="0.25">
      <c r="A23" t="s">
        <v>21</v>
      </c>
      <c r="B23" s="6"/>
      <c r="C23" s="121">
        <v>7383</v>
      </c>
      <c r="D23" s="62"/>
      <c r="E23" s="148">
        <v>7383</v>
      </c>
      <c r="F23" s="142"/>
      <c r="G23" s="149">
        <v>7383</v>
      </c>
      <c r="H23" s="142"/>
      <c r="I23" s="148">
        <v>7383</v>
      </c>
    </row>
    <row r="24" spans="1:9" ht="20.3" customHeight="1" x14ac:dyDescent="0.25">
      <c r="A24" t="s">
        <v>22</v>
      </c>
      <c r="B24" s="6"/>
      <c r="C24" s="34"/>
      <c r="D24" s="62"/>
      <c r="E24" s="150">
        <v>0</v>
      </c>
      <c r="F24" s="142"/>
      <c r="G24" s="150"/>
      <c r="H24" s="142"/>
      <c r="I24" s="150">
        <v>0</v>
      </c>
    </row>
    <row r="25" spans="1:9" ht="20.45" customHeight="1" x14ac:dyDescent="0.25">
      <c r="A25" t="s">
        <v>23</v>
      </c>
      <c r="B25" s="6"/>
      <c r="C25" s="122">
        <v>129154</v>
      </c>
      <c r="D25" s="62"/>
      <c r="E25" s="148">
        <v>129163</v>
      </c>
      <c r="F25" s="142"/>
      <c r="G25" s="143">
        <v>129418</v>
      </c>
      <c r="H25" s="142"/>
      <c r="I25" s="142">
        <v>129428</v>
      </c>
    </row>
    <row r="26" spans="1:9" ht="20.3" customHeight="1" x14ac:dyDescent="0.25">
      <c r="A26" t="s">
        <v>24</v>
      </c>
      <c r="B26" s="6">
        <v>5</v>
      </c>
      <c r="C26" s="121">
        <v>788018</v>
      </c>
      <c r="D26" s="62"/>
      <c r="E26" s="148">
        <v>763708</v>
      </c>
      <c r="F26" s="142"/>
      <c r="G26" s="143">
        <v>787510</v>
      </c>
      <c r="H26" s="142"/>
      <c r="I26" s="142">
        <v>763190</v>
      </c>
    </row>
    <row r="27" spans="1:9" ht="20.3" customHeight="1" x14ac:dyDescent="0.25">
      <c r="A27" t="s">
        <v>25</v>
      </c>
      <c r="B27" s="6"/>
      <c r="C27" s="121">
        <v>15037</v>
      </c>
      <c r="D27" s="62"/>
      <c r="E27" s="148">
        <v>18300</v>
      </c>
      <c r="F27" s="142"/>
      <c r="G27" s="143">
        <v>15037</v>
      </c>
      <c r="H27" s="142"/>
      <c r="I27" s="142">
        <v>18300</v>
      </c>
    </row>
    <row r="28" spans="1:9" ht="20.3" customHeight="1" x14ac:dyDescent="0.25">
      <c r="A28" t="s">
        <v>26</v>
      </c>
      <c r="B28" s="6"/>
      <c r="C28" s="121">
        <v>37189</v>
      </c>
      <c r="D28" s="62"/>
      <c r="E28" s="148">
        <v>38250</v>
      </c>
      <c r="F28" s="142"/>
      <c r="G28" s="143">
        <v>36728</v>
      </c>
      <c r="H28" s="142"/>
      <c r="I28" s="142">
        <v>37804</v>
      </c>
    </row>
    <row r="29" spans="1:9" ht="20.3" customHeight="1" x14ac:dyDescent="0.25">
      <c r="A29" t="s">
        <v>27</v>
      </c>
      <c r="B29" s="6"/>
      <c r="C29" s="121">
        <v>16363</v>
      </c>
      <c r="D29" s="62"/>
      <c r="E29" s="148">
        <v>16054</v>
      </c>
      <c r="F29" s="142"/>
      <c r="G29" s="143">
        <v>16184</v>
      </c>
      <c r="H29" s="142"/>
      <c r="I29" s="142">
        <v>15858</v>
      </c>
    </row>
    <row r="30" spans="1:9" ht="20.3" customHeight="1" x14ac:dyDescent="0.25">
      <c r="A30" s="5" t="s">
        <v>28</v>
      </c>
      <c r="B30" s="6"/>
      <c r="C30" s="66">
        <f>SUM(C20:C29)</f>
        <v>993144</v>
      </c>
      <c r="D30" s="67"/>
      <c r="E30" s="66">
        <f>SUM(E20:E29)</f>
        <v>972858</v>
      </c>
      <c r="F30" s="67"/>
      <c r="G30" s="66">
        <f>SUM(G20:G29)</f>
        <v>1002260</v>
      </c>
      <c r="H30" s="67"/>
      <c r="I30" s="66">
        <f>SUM(I20:I29)</f>
        <v>981963</v>
      </c>
    </row>
    <row r="31" spans="1:9" ht="14.25" customHeight="1" x14ac:dyDescent="0.25">
      <c r="A31" s="5"/>
      <c r="B31" s="6"/>
      <c r="C31" s="67"/>
      <c r="D31" s="67"/>
      <c r="E31" s="67"/>
      <c r="F31" s="67"/>
      <c r="G31" s="67"/>
      <c r="H31" s="67"/>
      <c r="I31" s="67"/>
    </row>
    <row r="32" spans="1:9" ht="20.3" customHeight="1" thickBot="1" x14ac:dyDescent="0.35">
      <c r="A32" s="5" t="s">
        <v>29</v>
      </c>
      <c r="B32" s="130"/>
      <c r="C32" s="73">
        <f>SUM(C17+C30)</f>
        <v>4043626</v>
      </c>
      <c r="D32" s="67"/>
      <c r="E32" s="73">
        <f>SUM(E17+E30)</f>
        <v>4144697</v>
      </c>
      <c r="F32" s="67"/>
      <c r="G32" s="73">
        <f>SUM(G17+G30)</f>
        <v>3985651</v>
      </c>
      <c r="H32" s="67"/>
      <c r="I32" s="73">
        <f>SUM(I17+I30)</f>
        <v>4087596</v>
      </c>
    </row>
    <row r="33" spans="1:11" ht="20.3" customHeight="1" thickTop="1" x14ac:dyDescent="0.25">
      <c r="C33" s="58"/>
      <c r="E33" s="58"/>
      <c r="G33" s="58"/>
      <c r="I33" s="58"/>
    </row>
    <row r="34" spans="1:11" s="7" customFormat="1" ht="20.3" customHeight="1" x14ac:dyDescent="0.3">
      <c r="A34" s="1" t="s">
        <v>0</v>
      </c>
      <c r="B34" s="52"/>
    </row>
    <row r="35" spans="1:11" s="7" customFormat="1" ht="20.3" customHeight="1" x14ac:dyDescent="0.3">
      <c r="A35" s="1" t="s">
        <v>1</v>
      </c>
      <c r="B35" s="52"/>
    </row>
    <row r="36" spans="1:11" s="42" customFormat="1" ht="20.3" customHeight="1" x14ac:dyDescent="0.25">
      <c r="A36" s="13" t="s">
        <v>2</v>
      </c>
      <c r="B36" s="53"/>
    </row>
    <row r="37" spans="1:11" ht="5.6" customHeight="1" x14ac:dyDescent="0.25">
      <c r="A37" s="5"/>
    </row>
    <row r="38" spans="1:11" ht="16.399999999999999" customHeight="1" x14ac:dyDescent="0.25">
      <c r="A38" s="23"/>
      <c r="B38" s="6"/>
      <c r="C38" s="201" t="s">
        <v>3</v>
      </c>
      <c r="D38" s="201"/>
      <c r="E38" s="201"/>
      <c r="F38" s="201"/>
      <c r="G38" s="201" t="s">
        <v>4</v>
      </c>
      <c r="H38" s="201"/>
      <c r="I38" s="201"/>
    </row>
    <row r="39" spans="1:11" ht="16.399999999999999" customHeight="1" x14ac:dyDescent="0.25">
      <c r="A39" s="23"/>
      <c r="B39" s="6"/>
      <c r="C39" s="201" t="s">
        <v>5</v>
      </c>
      <c r="D39" s="201"/>
      <c r="E39" s="201"/>
      <c r="F39" s="201"/>
      <c r="G39" s="201" t="s">
        <v>5</v>
      </c>
      <c r="H39" s="201"/>
      <c r="I39" s="201"/>
    </row>
    <row r="40" spans="1:11" ht="18" customHeight="1" x14ac:dyDescent="0.25">
      <c r="A40" s="23"/>
      <c r="B40" s="6"/>
      <c r="C40" s="127" t="s">
        <v>152</v>
      </c>
      <c r="D40" s="128"/>
      <c r="E40" s="127" t="s">
        <v>6</v>
      </c>
      <c r="F40" s="36"/>
      <c r="G40" s="127" t="s">
        <v>152</v>
      </c>
      <c r="H40" s="128"/>
      <c r="I40" s="127" t="s">
        <v>6</v>
      </c>
    </row>
    <row r="41" spans="1:11" ht="18" customHeight="1" x14ac:dyDescent="0.25">
      <c r="A41" s="129" t="s">
        <v>30</v>
      </c>
      <c r="B41" s="6" t="s">
        <v>8</v>
      </c>
      <c r="C41" s="23">
        <v>2025</v>
      </c>
      <c r="D41" s="23"/>
      <c r="E41" s="23">
        <v>2024</v>
      </c>
      <c r="F41" s="23"/>
      <c r="G41" s="23">
        <v>2025</v>
      </c>
      <c r="H41" s="23"/>
      <c r="I41" s="23">
        <v>2024</v>
      </c>
    </row>
    <row r="42" spans="1:11" ht="15.05" customHeight="1" x14ac:dyDescent="0.25">
      <c r="A42" s="129"/>
      <c r="B42" s="6"/>
      <c r="C42" s="23" t="s">
        <v>9</v>
      </c>
      <c r="D42" s="23"/>
      <c r="E42" s="23"/>
      <c r="F42" s="23"/>
      <c r="G42" s="23" t="s">
        <v>9</v>
      </c>
      <c r="H42" s="23"/>
      <c r="I42" s="23"/>
    </row>
    <row r="43" spans="1:11" ht="15.05" customHeight="1" x14ac:dyDescent="0.25">
      <c r="A43" s="16"/>
      <c r="B43" s="6"/>
      <c r="C43" s="202" t="s">
        <v>10</v>
      </c>
      <c r="D43" s="202"/>
      <c r="E43" s="202"/>
      <c r="F43" s="202"/>
      <c r="G43" s="202"/>
      <c r="H43" s="202"/>
      <c r="I43" s="202"/>
    </row>
    <row r="44" spans="1:11" ht="17.55" customHeight="1" x14ac:dyDescent="0.3">
      <c r="A44" s="37" t="s">
        <v>31</v>
      </c>
      <c r="B44" s="6"/>
      <c r="C44" s="62"/>
      <c r="D44" s="62"/>
      <c r="E44" s="62"/>
      <c r="F44" s="62"/>
      <c r="G44" s="62"/>
      <c r="H44" s="62"/>
      <c r="I44" s="62"/>
    </row>
    <row r="45" spans="1:11" ht="18" customHeight="1" x14ac:dyDescent="0.25">
      <c r="A45" t="s">
        <v>32</v>
      </c>
      <c r="B45" s="6"/>
      <c r="C45" s="62"/>
      <c r="D45" s="62"/>
      <c r="E45" s="62"/>
      <c r="F45" s="62"/>
      <c r="G45" s="62"/>
      <c r="H45" s="62"/>
      <c r="I45" s="62"/>
    </row>
    <row r="46" spans="1:11" ht="18" customHeight="1" x14ac:dyDescent="0.25">
      <c r="A46" t="s">
        <v>160</v>
      </c>
      <c r="B46" s="6"/>
      <c r="C46" s="119">
        <v>113694</v>
      </c>
      <c r="D46" s="62"/>
      <c r="E46" s="142">
        <v>331675</v>
      </c>
      <c r="F46" s="142"/>
      <c r="G46" s="143">
        <v>113694</v>
      </c>
      <c r="H46" s="142"/>
      <c r="I46" s="142">
        <v>331675</v>
      </c>
      <c r="K46" s="71"/>
    </row>
    <row r="47" spans="1:11" ht="18" customHeight="1" x14ac:dyDescent="0.25">
      <c r="A47" t="s">
        <v>33</v>
      </c>
      <c r="B47" s="6">
        <v>2</v>
      </c>
      <c r="C47" s="119">
        <v>786481</v>
      </c>
      <c r="D47" s="62"/>
      <c r="E47" s="142">
        <v>752348</v>
      </c>
      <c r="F47" s="142"/>
      <c r="G47" s="143">
        <v>785789</v>
      </c>
      <c r="H47" s="142"/>
      <c r="I47" s="142">
        <v>750512</v>
      </c>
    </row>
    <row r="48" spans="1:11" ht="18" customHeight="1" x14ac:dyDescent="0.25">
      <c r="A48" t="s">
        <v>34</v>
      </c>
      <c r="B48" s="6"/>
      <c r="C48" s="119"/>
      <c r="D48" s="62"/>
      <c r="E48" s="142"/>
      <c r="F48" s="142"/>
      <c r="G48" s="143"/>
      <c r="H48" s="142"/>
      <c r="I48" s="142"/>
    </row>
    <row r="49" spans="1:11" ht="18" customHeight="1" x14ac:dyDescent="0.25">
      <c r="A49" t="s">
        <v>161</v>
      </c>
      <c r="B49" s="6">
        <v>6</v>
      </c>
      <c r="C49" s="119">
        <v>57530</v>
      </c>
      <c r="D49" s="62"/>
      <c r="E49" s="142">
        <v>42240</v>
      </c>
      <c r="F49" s="142"/>
      <c r="G49" s="142">
        <v>57530</v>
      </c>
      <c r="H49" s="142"/>
      <c r="I49" s="142">
        <v>42240</v>
      </c>
      <c r="K49" s="71"/>
    </row>
    <row r="50" spans="1:11" ht="18" customHeight="1" x14ac:dyDescent="0.25">
      <c r="A50" t="s">
        <v>35</v>
      </c>
      <c r="B50" s="6">
        <v>8</v>
      </c>
      <c r="C50" s="119">
        <v>4816</v>
      </c>
      <c r="D50" s="62"/>
      <c r="E50" s="143">
        <v>6720</v>
      </c>
      <c r="F50" s="142"/>
      <c r="G50" s="143">
        <v>4816</v>
      </c>
      <c r="H50" s="142"/>
      <c r="I50" s="143">
        <v>6720</v>
      </c>
    </row>
    <row r="51" spans="1:11" ht="18" customHeight="1" x14ac:dyDescent="0.25">
      <c r="A51" t="s">
        <v>36</v>
      </c>
      <c r="B51" s="6"/>
      <c r="C51" s="119">
        <v>2791</v>
      </c>
      <c r="D51" s="62"/>
      <c r="E51" s="143">
        <v>31414</v>
      </c>
      <c r="F51" s="142"/>
      <c r="G51" s="151">
        <v>2708</v>
      </c>
      <c r="H51" s="142"/>
      <c r="I51" s="152">
        <v>30683</v>
      </c>
    </row>
    <row r="52" spans="1:11" ht="18" customHeight="1" x14ac:dyDescent="0.25">
      <c r="A52" s="5" t="s">
        <v>37</v>
      </c>
      <c r="B52" s="6"/>
      <c r="C52" s="66">
        <f>SUM(C46:C51)</f>
        <v>965312</v>
      </c>
      <c r="D52" s="67"/>
      <c r="E52" s="66">
        <f>SUM(E46:E51)</f>
        <v>1164397</v>
      </c>
      <c r="F52" s="67"/>
      <c r="G52" s="66">
        <f>SUM(G46:G51)</f>
        <v>964537</v>
      </c>
      <c r="H52" s="67"/>
      <c r="I52" s="66">
        <f>SUM(I46:I51)</f>
        <v>1161830</v>
      </c>
    </row>
    <row r="53" spans="1:11" ht="6.55" customHeight="1" x14ac:dyDescent="0.25">
      <c r="A53" s="5"/>
      <c r="B53" s="6"/>
      <c r="C53" s="68"/>
      <c r="D53" s="67"/>
      <c r="E53" s="68"/>
      <c r="F53" s="67"/>
      <c r="G53" s="68"/>
      <c r="H53" s="67"/>
      <c r="I53" s="68"/>
    </row>
    <row r="54" spans="1:11" ht="17.55" customHeight="1" x14ac:dyDescent="0.3">
      <c r="A54" s="37" t="s">
        <v>38</v>
      </c>
      <c r="B54" s="6"/>
      <c r="C54" s="67"/>
      <c r="D54" s="67"/>
      <c r="E54" s="67"/>
      <c r="F54" s="67"/>
      <c r="G54" s="67"/>
      <c r="H54" s="67"/>
      <c r="I54" s="67"/>
    </row>
    <row r="55" spans="1:11" ht="18" customHeight="1" x14ac:dyDescent="0.25">
      <c r="A55" t="s">
        <v>162</v>
      </c>
      <c r="B55" s="6">
        <v>6</v>
      </c>
      <c r="C55" s="123">
        <v>124690</v>
      </c>
      <c r="D55" s="67"/>
      <c r="E55" s="143">
        <v>96660</v>
      </c>
      <c r="F55" s="153"/>
      <c r="G55" s="154">
        <v>124690</v>
      </c>
      <c r="H55" s="155"/>
      <c r="I55" s="142">
        <v>96660</v>
      </c>
      <c r="K55" s="71"/>
    </row>
    <row r="56" spans="1:11" ht="18" customHeight="1" x14ac:dyDescent="0.25">
      <c r="A56" t="s">
        <v>39</v>
      </c>
      <c r="B56" s="6">
        <v>8</v>
      </c>
      <c r="C56" s="140">
        <v>10908</v>
      </c>
      <c r="D56" s="67"/>
      <c r="E56" s="143">
        <v>12377</v>
      </c>
      <c r="F56" s="153"/>
      <c r="G56" s="150">
        <v>10908</v>
      </c>
      <c r="H56" s="155"/>
      <c r="I56" s="142">
        <v>12377</v>
      </c>
    </row>
    <row r="57" spans="1:11" ht="18" customHeight="1" x14ac:dyDescent="0.25">
      <c r="A57" t="s">
        <v>40</v>
      </c>
      <c r="B57" s="6"/>
      <c r="C57" s="124">
        <v>201675</v>
      </c>
      <c r="D57" s="67"/>
      <c r="E57" s="156">
        <v>187278</v>
      </c>
      <c r="F57" s="153"/>
      <c r="G57" s="157">
        <v>199480</v>
      </c>
      <c r="H57" s="155"/>
      <c r="I57" s="158">
        <v>185281</v>
      </c>
    </row>
    <row r="58" spans="1:11" ht="18" customHeight="1" x14ac:dyDescent="0.25">
      <c r="A58" s="5" t="s">
        <v>41</v>
      </c>
      <c r="B58" s="6"/>
      <c r="C58" s="66">
        <f>SUM(C55:C57)</f>
        <v>337273</v>
      </c>
      <c r="D58" s="67"/>
      <c r="E58" s="132">
        <f>SUM(E55:E57)</f>
        <v>296315</v>
      </c>
      <c r="F58" s="67"/>
      <c r="G58" s="66">
        <f>SUM(G55:G57)</f>
        <v>335078</v>
      </c>
      <c r="H58" s="67"/>
      <c r="I58" s="66">
        <f>SUM(I55:I57)</f>
        <v>294318</v>
      </c>
    </row>
    <row r="59" spans="1:11" ht="4.95" customHeight="1" x14ac:dyDescent="0.25">
      <c r="A59" s="5"/>
      <c r="B59" s="6"/>
      <c r="C59" s="67"/>
      <c r="D59" s="67"/>
      <c r="E59" s="67"/>
      <c r="F59" s="67"/>
      <c r="G59" s="67"/>
      <c r="H59" s="67"/>
      <c r="I59" s="67"/>
    </row>
    <row r="60" spans="1:11" ht="18" customHeight="1" x14ac:dyDescent="0.25">
      <c r="A60" s="5" t="s">
        <v>42</v>
      </c>
      <c r="B60" s="6"/>
      <c r="C60" s="132">
        <f>C52+C58</f>
        <v>1302585</v>
      </c>
      <c r="D60" s="67"/>
      <c r="E60" s="132">
        <f>E52+E58</f>
        <v>1460712</v>
      </c>
      <c r="F60" s="67"/>
      <c r="G60" s="132">
        <f>SUM(G52,G58)</f>
        <v>1299615</v>
      </c>
      <c r="H60" s="67"/>
      <c r="I60" s="132">
        <f>SUM(I52,I58)</f>
        <v>1456148</v>
      </c>
    </row>
    <row r="61" spans="1:11" ht="6.55" customHeight="1" x14ac:dyDescent="0.25">
      <c r="A61" s="5"/>
      <c r="B61" s="6"/>
      <c r="C61" s="71"/>
      <c r="D61" s="62"/>
      <c r="E61" s="71"/>
      <c r="F61" s="62"/>
      <c r="G61" s="71"/>
      <c r="H61" s="62"/>
      <c r="I61" s="71"/>
    </row>
    <row r="62" spans="1:11" ht="18" customHeight="1" x14ac:dyDescent="0.3">
      <c r="A62" s="37" t="s">
        <v>43</v>
      </c>
      <c r="B62" s="130"/>
      <c r="C62" s="71"/>
      <c r="D62" s="62"/>
      <c r="E62" s="71"/>
      <c r="F62" s="62"/>
      <c r="G62" s="71"/>
      <c r="H62" s="62"/>
      <c r="I62" s="71"/>
    </row>
    <row r="63" spans="1:11" ht="18" customHeight="1" x14ac:dyDescent="0.25">
      <c r="A63" t="s">
        <v>44</v>
      </c>
      <c r="B63" s="6"/>
      <c r="C63" s="71"/>
      <c r="D63" s="62"/>
      <c r="E63" s="71"/>
      <c r="F63" s="62"/>
      <c r="G63" s="71"/>
      <c r="H63" s="62"/>
      <c r="I63" s="71"/>
    </row>
    <row r="64" spans="1:11" ht="18" customHeight="1" x14ac:dyDescent="0.25">
      <c r="A64" t="s">
        <v>45</v>
      </c>
      <c r="B64" s="6"/>
      <c r="C64" s="71"/>
      <c r="D64" s="62"/>
      <c r="E64" s="71"/>
      <c r="F64" s="62"/>
      <c r="G64" s="71"/>
      <c r="H64" s="62"/>
      <c r="I64" s="71"/>
    </row>
    <row r="65" spans="1:9" ht="18" customHeight="1" x14ac:dyDescent="0.25">
      <c r="A65" s="133" t="s">
        <v>46</v>
      </c>
      <c r="B65" s="6"/>
      <c r="C65" s="71"/>
      <c r="D65" s="62"/>
      <c r="E65" s="71"/>
      <c r="F65" s="62"/>
      <c r="G65" s="71"/>
      <c r="H65" s="62"/>
      <c r="I65" s="71"/>
    </row>
    <row r="66" spans="1:9" ht="18" customHeight="1" thickBot="1" x14ac:dyDescent="0.3">
      <c r="A66" s="4" t="s">
        <v>47</v>
      </c>
      <c r="C66" s="134">
        <v>330000</v>
      </c>
      <c r="D66" s="62"/>
      <c r="E66" s="159">
        <v>330000</v>
      </c>
      <c r="F66" s="145"/>
      <c r="G66" s="159">
        <v>330000</v>
      </c>
      <c r="H66" s="145"/>
      <c r="I66" s="159">
        <v>330000</v>
      </c>
    </row>
    <row r="67" spans="1:9" ht="18" customHeight="1" thickTop="1" x14ac:dyDescent="0.25">
      <c r="A67" t="s">
        <v>48</v>
      </c>
      <c r="B67" s="6"/>
      <c r="C67" s="71"/>
      <c r="D67" s="62"/>
      <c r="E67" s="160"/>
      <c r="F67" s="145"/>
      <c r="G67" s="160"/>
      <c r="H67" s="145"/>
      <c r="I67" s="160"/>
    </row>
    <row r="68" spans="1:9" ht="18" customHeight="1" x14ac:dyDescent="0.25">
      <c r="A68" s="133" t="s">
        <v>46</v>
      </c>
      <c r="B68" s="6"/>
      <c r="C68" s="71"/>
      <c r="D68" s="62"/>
      <c r="E68" s="160"/>
      <c r="F68" s="145"/>
      <c r="G68" s="160"/>
      <c r="H68" s="145"/>
      <c r="I68" s="160"/>
    </row>
    <row r="69" spans="1:9" ht="18" customHeight="1" x14ac:dyDescent="0.25">
      <c r="A69" s="4" t="s">
        <v>47</v>
      </c>
      <c r="B69" s="6"/>
      <c r="C69" s="71">
        <v>330000</v>
      </c>
      <c r="D69" s="62"/>
      <c r="E69" s="160">
        <v>330000</v>
      </c>
      <c r="F69" s="145"/>
      <c r="G69" s="160">
        <v>330000</v>
      </c>
      <c r="H69" s="145"/>
      <c r="I69" s="160">
        <v>330000</v>
      </c>
    </row>
    <row r="70" spans="1:9" ht="18" customHeight="1" x14ac:dyDescent="0.25">
      <c r="A70" t="s">
        <v>49</v>
      </c>
      <c r="B70" s="6"/>
      <c r="C70" s="62"/>
      <c r="D70" s="62"/>
      <c r="E70" s="145"/>
      <c r="F70" s="145"/>
      <c r="G70" s="145"/>
      <c r="H70" s="145"/>
      <c r="I70" s="145"/>
    </row>
    <row r="71" spans="1:9" ht="18" customHeight="1" x14ac:dyDescent="0.25">
      <c r="A71" t="s">
        <v>50</v>
      </c>
      <c r="B71" s="6"/>
      <c r="C71" s="62">
        <v>420491</v>
      </c>
      <c r="D71" s="62"/>
      <c r="E71" s="145">
        <v>420491</v>
      </c>
      <c r="F71" s="145"/>
      <c r="G71" s="145">
        <v>420491</v>
      </c>
      <c r="H71" s="145"/>
      <c r="I71" s="145">
        <v>420491</v>
      </c>
    </row>
    <row r="72" spans="1:9" ht="18" customHeight="1" x14ac:dyDescent="0.25">
      <c r="A72" t="s">
        <v>51</v>
      </c>
      <c r="B72" s="6"/>
      <c r="C72" s="71"/>
      <c r="D72" s="62"/>
      <c r="E72" s="160"/>
      <c r="F72" s="145"/>
      <c r="G72" s="160"/>
      <c r="H72" s="145"/>
      <c r="I72" s="160"/>
    </row>
    <row r="73" spans="1:9" ht="18" customHeight="1" x14ac:dyDescent="0.25">
      <c r="A73" t="s">
        <v>52</v>
      </c>
      <c r="B73" s="6"/>
      <c r="C73" s="119">
        <v>33000</v>
      </c>
      <c r="D73" s="62"/>
      <c r="E73" s="145">
        <v>33000</v>
      </c>
      <c r="F73" s="145"/>
      <c r="G73" s="146">
        <v>33000</v>
      </c>
      <c r="H73" s="145"/>
      <c r="I73" s="145">
        <v>33000</v>
      </c>
    </row>
    <row r="74" spans="1:9" ht="18" customHeight="1" x14ac:dyDescent="0.25">
      <c r="A74" t="s">
        <v>53</v>
      </c>
      <c r="B74" s="6"/>
      <c r="C74" s="124">
        <v>1957549</v>
      </c>
      <c r="D74" s="62"/>
      <c r="E74" s="161">
        <v>1900493</v>
      </c>
      <c r="F74" s="142"/>
      <c r="G74" s="157">
        <v>1902545</v>
      </c>
      <c r="H74" s="142"/>
      <c r="I74" s="161">
        <v>1847957</v>
      </c>
    </row>
    <row r="75" spans="1:9" ht="18" customHeight="1" x14ac:dyDescent="0.25">
      <c r="A75" s="5" t="s">
        <v>54</v>
      </c>
      <c r="B75" s="6"/>
      <c r="C75" s="71"/>
      <c r="D75" s="62"/>
      <c r="E75" s="71"/>
      <c r="F75" s="62"/>
      <c r="G75" s="71"/>
      <c r="H75" s="62"/>
      <c r="I75" s="71"/>
    </row>
    <row r="76" spans="1:9" ht="18" customHeight="1" x14ac:dyDescent="0.25">
      <c r="A76" s="5" t="s">
        <v>55</v>
      </c>
      <c r="B76" s="6"/>
      <c r="C76" s="67">
        <f>SUM(C69:C74)</f>
        <v>2741040</v>
      </c>
      <c r="D76" s="67"/>
      <c r="E76" s="67">
        <f>SUM(E67:E74)</f>
        <v>2683984</v>
      </c>
      <c r="F76" s="67"/>
      <c r="G76" s="67">
        <f>SUM(G69:G74)</f>
        <v>2686036</v>
      </c>
      <c r="H76" s="67"/>
      <c r="I76" s="67">
        <f>SUM(I67:I74)</f>
        <v>2631448</v>
      </c>
    </row>
    <row r="77" spans="1:9" ht="18" customHeight="1" x14ac:dyDescent="0.25">
      <c r="A77" t="s">
        <v>56</v>
      </c>
      <c r="B77" s="6"/>
      <c r="C77" s="106">
        <v>1</v>
      </c>
      <c r="D77" s="62"/>
      <c r="E77" s="106">
        <v>1</v>
      </c>
      <c r="F77" s="62"/>
      <c r="G77" s="34">
        <v>0</v>
      </c>
      <c r="H77" s="62"/>
      <c r="I77" s="34">
        <v>0</v>
      </c>
    </row>
    <row r="78" spans="1:9" ht="18" customHeight="1" x14ac:dyDescent="0.3">
      <c r="A78" s="5" t="s">
        <v>57</v>
      </c>
      <c r="B78" s="37"/>
      <c r="C78" s="135">
        <f>SUM(C76:C77)</f>
        <v>2741041</v>
      </c>
      <c r="D78" s="67"/>
      <c r="E78" s="66">
        <f>SUM(E76:E77)</f>
        <v>2683985</v>
      </c>
      <c r="F78" s="67"/>
      <c r="G78" s="135">
        <f>SUM(G76:G77)</f>
        <v>2686036</v>
      </c>
      <c r="H78" s="67"/>
      <c r="I78" s="66">
        <f>SUM(I76:I77)</f>
        <v>2631448</v>
      </c>
    </row>
    <row r="79" spans="1:9" ht="5.6" customHeight="1" x14ac:dyDescent="0.3">
      <c r="A79" s="5"/>
      <c r="B79" s="37"/>
      <c r="C79" s="71"/>
      <c r="D79" s="62"/>
      <c r="E79" s="71"/>
      <c r="F79" s="62"/>
      <c r="G79" s="71"/>
      <c r="H79" s="62"/>
      <c r="I79" s="71"/>
    </row>
    <row r="80" spans="1:9" ht="18" customHeight="1" thickBot="1" x14ac:dyDescent="0.35">
      <c r="A80" s="5" t="s">
        <v>58</v>
      </c>
      <c r="B80" s="37"/>
      <c r="C80" s="136">
        <f>SUM(C60+C78)</f>
        <v>4043626</v>
      </c>
      <c r="D80" s="67"/>
      <c r="E80" s="73">
        <f>E60+E78</f>
        <v>4144697</v>
      </c>
      <c r="F80" s="67"/>
      <c r="G80" s="136">
        <f>SUM(G60+G78)</f>
        <v>3985651</v>
      </c>
      <c r="H80" s="67"/>
      <c r="I80" s="73">
        <f>SUM(I60+I78)</f>
        <v>4087596</v>
      </c>
    </row>
    <row r="81" spans="3:9" ht="20.3" customHeight="1" thickTop="1" x14ac:dyDescent="0.25">
      <c r="C81" s="41"/>
      <c r="D81" s="41"/>
      <c r="E81" s="41"/>
      <c r="G81" s="41"/>
      <c r="I81" s="41"/>
    </row>
    <row r="82" spans="3:9" x14ac:dyDescent="0.25">
      <c r="C82" s="26"/>
      <c r="E82" s="26"/>
      <c r="G82" s="26"/>
      <c r="I82" s="26"/>
    </row>
  </sheetData>
  <mergeCells count="10">
    <mergeCell ref="C39:F39"/>
    <mergeCell ref="G39:I39"/>
    <mergeCell ref="C43:I43"/>
    <mergeCell ref="C5:F5"/>
    <mergeCell ref="G5:I5"/>
    <mergeCell ref="C6:F6"/>
    <mergeCell ref="G6:I6"/>
    <mergeCell ref="C10:I10"/>
    <mergeCell ref="C38:F38"/>
    <mergeCell ref="G38:I38"/>
  </mergeCells>
  <conditionalFormatting sqref="C21">
    <cfRule type="expression" priority="14" stopIfTrue="1">
      <formula>"if(E11&gt;0,#,##0;(#,##0),"-")"</formula>
    </cfRule>
  </conditionalFormatting>
  <conditionalFormatting sqref="C24">
    <cfRule type="expression" priority="11" stopIfTrue="1">
      <formula>"if(E11&gt;0,#,##0;(#,##0),"-")"</formula>
    </cfRule>
  </conditionalFormatting>
  <conditionalFormatting sqref="E14">
    <cfRule type="expression" priority="8" stopIfTrue="1">
      <formula>"if(E11&gt;0,#,##0;(#,##0),"-")"</formula>
    </cfRule>
  </conditionalFormatting>
  <conditionalFormatting sqref="E21">
    <cfRule type="expression" priority="2" stopIfTrue="1">
      <formula>"if(E11&gt;0,#,##0;(#,##0),"-")"</formula>
    </cfRule>
  </conditionalFormatting>
  <conditionalFormatting sqref="E24">
    <cfRule type="expression" priority="4" stopIfTrue="1">
      <formula>"if(E11&gt;0,#,##0;(#,##0),"-")"</formula>
    </cfRule>
  </conditionalFormatting>
  <conditionalFormatting sqref="G14">
    <cfRule type="expression" priority="7" stopIfTrue="1">
      <formula>"if(E11&gt;0,#,##0;(#,##0),"-")"</formula>
    </cfRule>
  </conditionalFormatting>
  <conditionalFormatting sqref="G24">
    <cfRule type="expression" priority="5" stopIfTrue="1">
      <formula>"if(E11&gt;0,#,##0;(#,##0),"-")"</formula>
    </cfRule>
  </conditionalFormatting>
  <conditionalFormatting sqref="G77">
    <cfRule type="expression" priority="1" stopIfTrue="1">
      <formula>"if(E11&gt;0,#,##0;(#,##0),"-")"</formula>
    </cfRule>
  </conditionalFormatting>
  <conditionalFormatting sqref="I14">
    <cfRule type="expression" priority="6" stopIfTrue="1">
      <formula>"if(E11&gt;0,#,##0;(#,##0),"-")"</formula>
    </cfRule>
  </conditionalFormatting>
  <conditionalFormatting sqref="I24">
    <cfRule type="expression" priority="3" stopIfTrue="1">
      <formula>"if(E11&gt;0,#,##0;(#,##0),"-")"</formula>
    </cfRule>
  </conditionalFormatting>
  <conditionalFormatting sqref="I77">
    <cfRule type="expression" priority="9" stopIfTrue="1">
      <formula>"if(E11&gt;0,#,##0;(#,##0),"-")"</formula>
    </cfRule>
  </conditionalFormatting>
  <pageMargins left="0.7" right="0.7" top="0.48" bottom="0.5" header="0.5" footer="0.5"/>
  <pageSetup paperSize="9" scale="89" firstPageNumber="2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33" max="8" man="1"/>
  </row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68B02-FA53-4EAD-9B16-ACD6C3326C78}">
  <dimension ref="A1:H1"/>
  <sheetViews>
    <sheetView workbookViewId="0"/>
  </sheetViews>
  <sheetFormatPr defaultRowHeight="14.4" x14ac:dyDescent="0.25"/>
  <cols>
    <col min="1" max="1" width="12.109375" bestFit="1" customWidth="1"/>
    <col min="4" max="4" width="8.88671875" bestFit="1" customWidth="1"/>
  </cols>
  <sheetData>
    <row r="1" spans="1:8" x14ac:dyDescent="0.25">
      <c r="A1">
        <v>1761286249981</v>
      </c>
      <c r="B1" t="s">
        <v>184</v>
      </c>
      <c r="C1" t="s">
        <v>185</v>
      </c>
      <c r="D1">
        <v>0</v>
      </c>
      <c r="E1">
        <v>1761286268952</v>
      </c>
      <c r="F1" t="s">
        <v>197</v>
      </c>
      <c r="G1" t="s">
        <v>198</v>
      </c>
      <c r="H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48022-1ABD-47F9-90AF-E916A283A4A7}">
  <sheetPr>
    <tabColor theme="3" tint="-0.499984740745262"/>
  </sheetPr>
  <dimension ref="A1:O64"/>
  <sheetViews>
    <sheetView view="pageBreakPreview" topLeftCell="A22" zoomScaleNormal="100" zoomScaleSheetLayoutView="100" workbookViewId="0">
      <selection activeCell="A26" sqref="A26:XFD27"/>
    </sheetView>
  </sheetViews>
  <sheetFormatPr defaultColWidth="9.109375" defaultRowHeight="20.3" customHeight="1" x14ac:dyDescent="0.25"/>
  <cols>
    <col min="1" max="1" width="54.44140625" style="8" customWidth="1"/>
    <col min="2" max="2" width="5.44140625" style="4" customWidth="1"/>
    <col min="3" max="3" width="1.109375" style="8" customWidth="1"/>
    <col min="4" max="4" width="11.44140625" style="8" customWidth="1"/>
    <col min="5" max="5" width="1.109375" style="8" customWidth="1"/>
    <col min="6" max="6" width="11.44140625" style="8" customWidth="1"/>
    <col min="7" max="7" width="1.109375" style="8" customWidth="1"/>
    <col min="8" max="8" width="11.44140625" style="8" customWidth="1"/>
    <col min="9" max="9" width="1.109375" style="8" customWidth="1"/>
    <col min="10" max="10" width="11.44140625" style="8" customWidth="1"/>
    <col min="11" max="11" width="9.109375" style="8"/>
    <col min="12" max="12" width="10.5546875" style="8" customWidth="1"/>
    <col min="13" max="16384" width="9.109375" style="8"/>
  </cols>
  <sheetData>
    <row r="1" spans="1:15" s="7" customFormat="1" ht="19.149999999999999" customHeight="1" x14ac:dyDescent="0.3">
      <c r="A1" s="1" t="s">
        <v>0</v>
      </c>
      <c r="B1" s="52"/>
    </row>
    <row r="2" spans="1:15" s="7" customFormat="1" ht="19.149999999999999" customHeight="1" x14ac:dyDescent="0.3">
      <c r="A2" s="1" t="s">
        <v>1</v>
      </c>
      <c r="B2" s="52"/>
    </row>
    <row r="3" spans="1:15" s="42" customFormat="1" ht="19.149999999999999" customHeight="1" x14ac:dyDescent="0.25">
      <c r="A3" s="13" t="s">
        <v>59</v>
      </c>
      <c r="B3" s="53"/>
      <c r="H3" s="38"/>
      <c r="J3" s="38"/>
    </row>
    <row r="4" spans="1:15" ht="19.149999999999999" customHeight="1" x14ac:dyDescent="0.25">
      <c r="A4" s="5"/>
    </row>
    <row r="5" spans="1:15" ht="19.149999999999999" customHeight="1" x14ac:dyDescent="0.25">
      <c r="A5" s="5"/>
      <c r="D5" s="201" t="s">
        <v>3</v>
      </c>
      <c r="E5" s="201"/>
      <c r="F5" s="201"/>
      <c r="G5" s="36"/>
      <c r="H5" s="201" t="s">
        <v>4</v>
      </c>
      <c r="I5" s="201"/>
      <c r="J5" s="201"/>
    </row>
    <row r="6" spans="1:15" ht="19.149999999999999" customHeight="1" x14ac:dyDescent="0.25">
      <c r="A6" s="32"/>
      <c r="B6" s="6"/>
      <c r="C6" s="32"/>
      <c r="D6" s="201" t="s">
        <v>5</v>
      </c>
      <c r="E6" s="201"/>
      <c r="F6" s="201"/>
      <c r="G6" s="5"/>
      <c r="H6" s="201" t="s">
        <v>5</v>
      </c>
      <c r="I6" s="201"/>
      <c r="J6" s="201"/>
    </row>
    <row r="7" spans="1:15" ht="19.149999999999999" customHeight="1" x14ac:dyDescent="0.25">
      <c r="A7" s="32"/>
      <c r="B7" s="6"/>
      <c r="C7" s="32"/>
      <c r="D7" s="203" t="s">
        <v>60</v>
      </c>
      <c r="E7" s="204"/>
      <c r="F7" s="204"/>
      <c r="G7" s="5"/>
      <c r="H7" s="203" t="s">
        <v>60</v>
      </c>
      <c r="I7" s="204"/>
      <c r="J7" s="204"/>
    </row>
    <row r="8" spans="1:15" ht="19.149999999999999" customHeight="1" x14ac:dyDescent="0.25">
      <c r="A8" s="32"/>
      <c r="B8" s="6"/>
      <c r="C8" s="32"/>
      <c r="D8" s="205" t="s">
        <v>152</v>
      </c>
      <c r="E8" s="206"/>
      <c r="F8" s="206"/>
      <c r="G8" s="5"/>
      <c r="H8" s="205" t="s">
        <v>152</v>
      </c>
      <c r="I8" s="206"/>
      <c r="J8" s="206"/>
    </row>
    <row r="9" spans="1:15" ht="19.149999999999999" customHeight="1" x14ac:dyDescent="0.25">
      <c r="A9" s="32"/>
      <c r="B9" s="6" t="s">
        <v>8</v>
      </c>
      <c r="C9" s="32"/>
      <c r="D9" s="23">
        <v>2025</v>
      </c>
      <c r="E9" s="23"/>
      <c r="F9" s="23">
        <v>2024</v>
      </c>
      <c r="G9" s="23"/>
      <c r="H9" s="23">
        <v>2025</v>
      </c>
      <c r="I9" s="23"/>
      <c r="J9" s="23">
        <v>2024</v>
      </c>
    </row>
    <row r="10" spans="1:15" ht="19.149999999999999" customHeight="1" x14ac:dyDescent="0.25">
      <c r="A10" s="16"/>
      <c r="B10" s="6"/>
      <c r="C10" s="32"/>
      <c r="D10" s="202" t="s">
        <v>10</v>
      </c>
      <c r="E10" s="202"/>
      <c r="F10" s="202"/>
      <c r="G10" s="202"/>
      <c r="H10" s="202"/>
      <c r="I10" s="202"/>
      <c r="J10" s="202"/>
    </row>
    <row r="11" spans="1:15" ht="19.149999999999999" customHeight="1" x14ac:dyDescent="0.3">
      <c r="A11" s="37" t="s">
        <v>61</v>
      </c>
      <c r="B11" s="6"/>
      <c r="C11" s="23"/>
      <c r="D11" s="29"/>
      <c r="E11" s="29"/>
      <c r="F11" s="29"/>
      <c r="G11" s="29"/>
      <c r="H11" s="29"/>
      <c r="I11" s="29"/>
      <c r="J11" s="29"/>
    </row>
    <row r="12" spans="1:15" ht="19.149999999999999" customHeight="1" x14ac:dyDescent="0.25">
      <c r="A12" t="s">
        <v>62</v>
      </c>
      <c r="B12" s="6">
        <v>7</v>
      </c>
      <c r="C12" s="23"/>
      <c r="D12" s="78">
        <v>1671815</v>
      </c>
      <c r="E12" s="62"/>
      <c r="F12" s="78">
        <v>1892036</v>
      </c>
      <c r="G12" s="62"/>
      <c r="H12" s="78">
        <v>1666802</v>
      </c>
      <c r="I12" s="62"/>
      <c r="J12" s="78">
        <v>1887668</v>
      </c>
      <c r="K12" s="49"/>
      <c r="O12" s="49"/>
    </row>
    <row r="13" spans="1:15" ht="19.149999999999999" customHeight="1" x14ac:dyDescent="0.25">
      <c r="A13" t="s">
        <v>63</v>
      </c>
      <c r="B13" s="6"/>
      <c r="C13" s="23"/>
      <c r="D13" s="34">
        <v>3390</v>
      </c>
      <c r="E13" s="62"/>
      <c r="F13" s="34">
        <v>0</v>
      </c>
      <c r="G13" s="62"/>
      <c r="H13" s="34">
        <v>3390</v>
      </c>
      <c r="I13" s="62"/>
      <c r="J13" s="34">
        <v>0</v>
      </c>
      <c r="K13" s="49"/>
      <c r="O13" s="49"/>
    </row>
    <row r="14" spans="1:15" ht="19.149999999999999" customHeight="1" x14ac:dyDescent="0.25">
      <c r="A14" t="s">
        <v>64</v>
      </c>
      <c r="B14" s="6"/>
      <c r="C14" s="23"/>
      <c r="D14" s="78">
        <v>4705</v>
      </c>
      <c r="E14" s="62"/>
      <c r="F14" s="78">
        <v>5724</v>
      </c>
      <c r="G14" s="62"/>
      <c r="H14" s="78">
        <v>4245</v>
      </c>
      <c r="I14" s="62"/>
      <c r="J14" s="78">
        <v>5381</v>
      </c>
      <c r="K14" s="49"/>
      <c r="O14" s="49"/>
    </row>
    <row r="15" spans="1:15" ht="19.149999999999999" customHeight="1" x14ac:dyDescent="0.25">
      <c r="A15" s="5" t="s">
        <v>65</v>
      </c>
      <c r="B15" s="6"/>
      <c r="C15" s="23"/>
      <c r="D15" s="66">
        <f>SUM(D12:D14)</f>
        <v>1679910</v>
      </c>
      <c r="E15" s="67"/>
      <c r="F15" s="66">
        <f>SUM(F12:F14)</f>
        <v>1897760</v>
      </c>
      <c r="G15" s="67"/>
      <c r="H15" s="66">
        <f>SUM(H12:H14)</f>
        <v>1674437</v>
      </c>
      <c r="I15" s="67"/>
      <c r="J15" s="66">
        <f>SUM(J12:J14)</f>
        <v>1893049</v>
      </c>
      <c r="K15" s="49"/>
      <c r="O15" s="49"/>
    </row>
    <row r="16" spans="1:15" ht="13.1" customHeight="1" x14ac:dyDescent="0.25">
      <c r="A16"/>
      <c r="B16" s="6"/>
      <c r="C16" s="23"/>
      <c r="D16" s="62"/>
      <c r="E16" s="62"/>
      <c r="F16" s="62"/>
      <c r="G16" s="62"/>
      <c r="H16" s="62"/>
      <c r="I16" s="62"/>
      <c r="J16" s="62"/>
      <c r="K16" s="49"/>
      <c r="O16" s="49"/>
    </row>
    <row r="17" spans="1:15" ht="19.149999999999999" customHeight="1" x14ac:dyDescent="0.3">
      <c r="A17" s="37" t="s">
        <v>66</v>
      </c>
      <c r="B17" s="6"/>
      <c r="C17" s="23"/>
      <c r="D17" s="62"/>
      <c r="E17" s="62"/>
      <c r="F17" s="62"/>
      <c r="G17" s="62"/>
      <c r="H17" s="62"/>
      <c r="I17" s="62"/>
      <c r="J17" s="62"/>
      <c r="K17" s="49"/>
      <c r="O17" s="49"/>
    </row>
    <row r="18" spans="1:15" ht="19.149999999999999" customHeight="1" x14ac:dyDescent="0.25">
      <c r="A18" t="s">
        <v>67</v>
      </c>
      <c r="B18" s="6"/>
      <c r="C18" s="23"/>
      <c r="D18" s="78">
        <v>1545697</v>
      </c>
      <c r="E18" s="62"/>
      <c r="F18" s="78">
        <v>1692768</v>
      </c>
      <c r="G18" s="62"/>
      <c r="H18" s="78">
        <v>1545070</v>
      </c>
      <c r="I18" s="62"/>
      <c r="J18" s="78">
        <v>1692936</v>
      </c>
      <c r="K18" s="49"/>
      <c r="O18" s="49"/>
    </row>
    <row r="19" spans="1:15" ht="19.149999999999999" customHeight="1" x14ac:dyDescent="0.25">
      <c r="A19" t="s">
        <v>68</v>
      </c>
      <c r="B19" s="6"/>
      <c r="C19" s="23"/>
      <c r="D19" s="78">
        <v>35449</v>
      </c>
      <c r="E19" s="62"/>
      <c r="F19" s="78">
        <v>24169</v>
      </c>
      <c r="G19" s="62"/>
      <c r="H19" s="78">
        <v>34057</v>
      </c>
      <c r="I19" s="62"/>
      <c r="J19" s="78">
        <v>23208</v>
      </c>
      <c r="K19" s="49"/>
      <c r="O19" s="49"/>
    </row>
    <row r="20" spans="1:15" ht="19.149999999999999" customHeight="1" x14ac:dyDescent="0.25">
      <c r="A20" t="s">
        <v>69</v>
      </c>
      <c r="B20" s="6"/>
      <c r="C20" s="23"/>
      <c r="D20" s="78">
        <v>41667</v>
      </c>
      <c r="E20" s="62"/>
      <c r="F20" s="78">
        <v>37813</v>
      </c>
      <c r="G20" s="62"/>
      <c r="H20" s="78">
        <v>40045</v>
      </c>
      <c r="I20" s="62"/>
      <c r="J20" s="78">
        <v>35951</v>
      </c>
      <c r="K20" s="49"/>
      <c r="O20" s="49"/>
    </row>
    <row r="21" spans="1:15" ht="20.3" customHeight="1" x14ac:dyDescent="0.25">
      <c r="A21" t="s">
        <v>70</v>
      </c>
      <c r="B21" s="6"/>
      <c r="C21" s="23"/>
      <c r="D21" s="34">
        <v>0</v>
      </c>
      <c r="E21" s="62"/>
      <c r="F21" s="78">
        <v>64320</v>
      </c>
      <c r="G21" s="62"/>
      <c r="H21" s="34">
        <v>0</v>
      </c>
      <c r="I21" s="62"/>
      <c r="J21" s="78">
        <v>64318</v>
      </c>
      <c r="K21" s="49"/>
      <c r="O21" s="49"/>
    </row>
    <row r="22" spans="1:15" ht="19.149999999999999" customHeight="1" x14ac:dyDescent="0.25">
      <c r="A22" s="5" t="s">
        <v>71</v>
      </c>
      <c r="B22" s="6"/>
      <c r="C22" s="23"/>
      <c r="D22" s="66">
        <f>SUM(D18:D21)</f>
        <v>1622813</v>
      </c>
      <c r="E22" s="67"/>
      <c r="F22" s="66">
        <f>SUM(F18:F21)</f>
        <v>1819070</v>
      </c>
      <c r="G22" s="67"/>
      <c r="H22" s="66">
        <f>SUM(H18:H21)</f>
        <v>1619172</v>
      </c>
      <c r="I22" s="67"/>
      <c r="J22" s="66">
        <f>SUM(J18:J21)</f>
        <v>1816413</v>
      </c>
      <c r="K22" s="49"/>
      <c r="O22" s="49"/>
    </row>
    <row r="23" spans="1:15" ht="13.1" customHeight="1" x14ac:dyDescent="0.25">
      <c r="A23"/>
      <c r="B23" s="6"/>
      <c r="C23" s="23"/>
      <c r="D23" s="78"/>
      <c r="E23" s="62"/>
      <c r="F23" s="78"/>
      <c r="G23" s="62"/>
      <c r="H23" s="78"/>
      <c r="I23" s="62"/>
      <c r="J23" s="78"/>
      <c r="K23" s="49"/>
      <c r="O23" s="49"/>
    </row>
    <row r="24" spans="1:15" ht="19.149999999999999" customHeight="1" x14ac:dyDescent="0.25">
      <c r="A24" s="5" t="s">
        <v>143</v>
      </c>
      <c r="B24" s="6"/>
      <c r="C24" s="23"/>
      <c r="D24" s="77">
        <f>D15-D22</f>
        <v>57097</v>
      </c>
      <c r="E24" s="67"/>
      <c r="F24" s="77">
        <f>F15-F22</f>
        <v>78690</v>
      </c>
      <c r="G24" s="67"/>
      <c r="H24" s="77">
        <f>H15-H22</f>
        <v>55265</v>
      </c>
      <c r="I24" s="67"/>
      <c r="J24" s="77">
        <f>J15-J22</f>
        <v>76636</v>
      </c>
      <c r="K24" s="49"/>
      <c r="O24" s="49"/>
    </row>
    <row r="25" spans="1:15" ht="19.149999999999999" customHeight="1" x14ac:dyDescent="0.25">
      <c r="A25" t="s">
        <v>72</v>
      </c>
      <c r="B25" s="6"/>
      <c r="C25" s="23"/>
      <c r="D25" s="78">
        <v>-2756</v>
      </c>
      <c r="E25" s="62"/>
      <c r="F25" s="78">
        <v>-5008</v>
      </c>
      <c r="G25" s="62"/>
      <c r="H25" s="88">
        <v>-2756</v>
      </c>
      <c r="I25" s="62"/>
      <c r="J25" s="88">
        <v>-5008</v>
      </c>
      <c r="K25" s="49"/>
      <c r="O25" s="49"/>
    </row>
    <row r="26" spans="1:15" ht="19.149999999999999" customHeight="1" x14ac:dyDescent="0.25">
      <c r="A26" t="s">
        <v>73</v>
      </c>
      <c r="B26" s="6"/>
      <c r="C26" s="23"/>
      <c r="D26" s="78"/>
      <c r="E26" s="62"/>
      <c r="F26" s="78"/>
      <c r="G26" s="62"/>
      <c r="H26" s="212"/>
      <c r="I26" s="212"/>
      <c r="J26" s="212"/>
      <c r="K26" s="49"/>
      <c r="O26" s="49"/>
    </row>
    <row r="27" spans="1:15" ht="19.149999999999999" customHeight="1" x14ac:dyDescent="0.4">
      <c r="A27" t="s">
        <v>74</v>
      </c>
      <c r="B27" s="6">
        <v>5</v>
      </c>
      <c r="C27" s="23"/>
      <c r="D27" s="74"/>
      <c r="E27" s="62"/>
      <c r="F27" s="74"/>
      <c r="G27" s="79"/>
      <c r="H27" s="74">
        <v>0</v>
      </c>
      <c r="I27" s="79"/>
      <c r="J27" s="74">
        <v>0</v>
      </c>
      <c r="K27" s="49"/>
      <c r="O27" s="49"/>
    </row>
    <row r="28" spans="1:15" ht="19.149999999999999" customHeight="1" x14ac:dyDescent="0.25">
      <c r="A28" s="5" t="s">
        <v>144</v>
      </c>
      <c r="B28" s="6"/>
      <c r="C28" s="23"/>
      <c r="D28" s="68">
        <f>D24+D25+D27</f>
        <v>54341</v>
      </c>
      <c r="E28" s="67"/>
      <c r="F28" s="68">
        <f>F24+F25+F27</f>
        <v>73682</v>
      </c>
      <c r="G28" s="67"/>
      <c r="H28" s="68">
        <f>H24+H25+H27</f>
        <v>52509</v>
      </c>
      <c r="I28" s="67"/>
      <c r="J28" s="68">
        <f>J24+J25+J27</f>
        <v>71628</v>
      </c>
      <c r="K28" s="49"/>
      <c r="O28" s="49"/>
    </row>
    <row r="29" spans="1:15" ht="19.149999999999999" customHeight="1" x14ac:dyDescent="0.25">
      <c r="A29" t="s">
        <v>111</v>
      </c>
      <c r="B29" s="6"/>
      <c r="C29" s="23"/>
      <c r="D29" s="62">
        <v>-2477</v>
      </c>
      <c r="E29" s="62"/>
      <c r="F29" s="62">
        <v>-16459</v>
      </c>
      <c r="G29" s="62"/>
      <c r="H29" s="62">
        <v>-2103</v>
      </c>
      <c r="I29" s="62"/>
      <c r="J29" s="62">
        <v>-16032</v>
      </c>
      <c r="K29" s="49"/>
      <c r="O29" s="49"/>
    </row>
    <row r="30" spans="1:15" ht="19.149999999999999" customHeight="1" thickBot="1" x14ac:dyDescent="0.3">
      <c r="A30" s="5" t="s">
        <v>145</v>
      </c>
      <c r="B30" s="6"/>
      <c r="C30" s="23"/>
      <c r="D30" s="80">
        <f>SUM(D28:D29)</f>
        <v>51864</v>
      </c>
      <c r="E30" s="67"/>
      <c r="F30" s="80">
        <f>SUM(F28:F29)</f>
        <v>57223</v>
      </c>
      <c r="G30" s="67"/>
      <c r="H30" s="80">
        <f>SUM(H28:H29)</f>
        <v>50406</v>
      </c>
      <c r="I30" s="67"/>
      <c r="J30" s="80">
        <f>SUM(J28:J29)</f>
        <v>55596</v>
      </c>
      <c r="K30" s="49"/>
      <c r="O30" s="49"/>
    </row>
    <row r="31" spans="1:15" ht="15.05" thickTop="1" x14ac:dyDescent="0.25">
      <c r="A31" s="5"/>
      <c r="B31" s="6"/>
      <c r="C31" s="23"/>
      <c r="D31" s="67"/>
      <c r="E31" s="67"/>
      <c r="F31" s="67"/>
      <c r="G31" s="67"/>
      <c r="H31" s="67"/>
      <c r="I31" s="67"/>
      <c r="J31" s="67"/>
      <c r="K31" s="49"/>
      <c r="O31" s="49"/>
    </row>
    <row r="32" spans="1:15" ht="14.4" x14ac:dyDescent="0.25">
      <c r="A32" s="5" t="s">
        <v>99</v>
      </c>
      <c r="B32" s="6"/>
      <c r="C32" s="23"/>
      <c r="D32" s="67"/>
      <c r="E32" s="67"/>
      <c r="F32" s="67"/>
      <c r="G32" s="67"/>
      <c r="H32" s="67"/>
      <c r="I32" s="67"/>
      <c r="J32" s="67"/>
      <c r="K32" s="49"/>
      <c r="O32" s="49"/>
    </row>
    <row r="33" spans="1:15" ht="15.05" x14ac:dyDescent="0.3">
      <c r="A33" s="37" t="s">
        <v>171</v>
      </c>
      <c r="B33" s="6"/>
      <c r="C33" s="23"/>
      <c r="D33" s="67"/>
      <c r="E33" s="67"/>
      <c r="F33" s="67"/>
      <c r="G33" s="67"/>
      <c r="H33" s="67"/>
      <c r="I33" s="67"/>
      <c r="J33" s="67"/>
      <c r="K33" s="49"/>
      <c r="O33" s="49"/>
    </row>
    <row r="34" spans="1:15" ht="14.4" x14ac:dyDescent="0.25">
      <c r="A34" s="55" t="s">
        <v>179</v>
      </c>
      <c r="B34" s="6"/>
      <c r="C34" s="23"/>
      <c r="E34" s="62"/>
      <c r="G34" s="62"/>
      <c r="I34" s="62"/>
      <c r="K34" s="49"/>
      <c r="O34" s="49"/>
    </row>
    <row r="35" spans="1:15" ht="14.4" x14ac:dyDescent="0.25">
      <c r="A35" s="55" t="s">
        <v>180</v>
      </c>
      <c r="B35" s="6"/>
      <c r="C35" s="23"/>
      <c r="D35" s="72">
        <v>-4196</v>
      </c>
      <c r="E35" s="62"/>
      <c r="F35" s="113">
        <v>0</v>
      </c>
      <c r="G35" s="62"/>
      <c r="H35" s="72">
        <v>-4196</v>
      </c>
      <c r="I35" s="62"/>
      <c r="J35" s="113">
        <v>0</v>
      </c>
      <c r="K35" s="49"/>
      <c r="O35" s="49"/>
    </row>
    <row r="36" spans="1:15" ht="14.4" x14ac:dyDescent="0.25">
      <c r="A36" s="195" t="s">
        <v>99</v>
      </c>
      <c r="B36" s="6"/>
      <c r="C36" s="23"/>
      <c r="D36" s="62"/>
      <c r="E36" s="62"/>
      <c r="F36" s="34"/>
      <c r="G36" s="62"/>
      <c r="H36" s="62"/>
      <c r="I36" s="62"/>
      <c r="J36" s="34"/>
      <c r="K36" s="49"/>
      <c r="O36" s="49"/>
    </row>
    <row r="37" spans="1:15" ht="14.4" x14ac:dyDescent="0.25">
      <c r="A37" s="5" t="s">
        <v>181</v>
      </c>
      <c r="B37" s="6"/>
      <c r="C37" s="23"/>
      <c r="D37" s="132">
        <f>D35</f>
        <v>-4196</v>
      </c>
      <c r="E37" s="67"/>
      <c r="F37" s="109">
        <f>F35</f>
        <v>0</v>
      </c>
      <c r="G37" s="67"/>
      <c r="H37" s="132">
        <f>H35</f>
        <v>-4196</v>
      </c>
      <c r="I37" s="67"/>
      <c r="J37" s="109">
        <f>J35</f>
        <v>0</v>
      </c>
      <c r="K37" s="49"/>
      <c r="O37" s="49"/>
    </row>
    <row r="38" spans="1:15" ht="14.4" x14ac:dyDescent="0.25">
      <c r="A38" s="5" t="s">
        <v>182</v>
      </c>
      <c r="B38" s="6"/>
      <c r="C38" s="23"/>
      <c r="D38" s="67"/>
      <c r="E38" s="67"/>
      <c r="F38" s="34"/>
      <c r="G38" s="67"/>
      <c r="H38" s="67"/>
      <c r="I38" s="67"/>
      <c r="J38" s="34"/>
      <c r="K38" s="49"/>
      <c r="O38" s="49"/>
    </row>
    <row r="39" spans="1:15" ht="19.149999999999999" customHeight="1" thickBot="1" x14ac:dyDescent="0.3">
      <c r="A39" s="5" t="s">
        <v>183</v>
      </c>
      <c r="C39"/>
      <c r="D39" s="73">
        <f>D37+D30</f>
        <v>47668</v>
      </c>
      <c r="E39" s="67"/>
      <c r="F39" s="73">
        <f>F37+F30</f>
        <v>57223</v>
      </c>
      <c r="G39" s="67"/>
      <c r="H39" s="73">
        <f>H37+H30</f>
        <v>46210</v>
      </c>
      <c r="I39" s="67"/>
      <c r="J39" s="73">
        <f>J37+J30</f>
        <v>55596</v>
      </c>
      <c r="K39" s="49"/>
      <c r="O39" s="49"/>
    </row>
    <row r="40" spans="1:15" ht="13.1" customHeight="1" thickTop="1" x14ac:dyDescent="0.25">
      <c r="A40"/>
      <c r="C40"/>
      <c r="D40" s="71"/>
      <c r="E40" s="71"/>
      <c r="F40" s="71"/>
      <c r="G40" s="71"/>
      <c r="H40" s="71"/>
      <c r="I40" s="71"/>
      <c r="J40" s="71"/>
      <c r="K40" s="49"/>
      <c r="O40" s="49"/>
    </row>
    <row r="41" spans="1:15" ht="19.149999999999999" customHeight="1" x14ac:dyDescent="0.25">
      <c r="A41" s="5" t="s">
        <v>76</v>
      </c>
      <c r="C41"/>
      <c r="D41" s="71"/>
      <c r="E41" s="71"/>
      <c r="F41" s="71"/>
      <c r="G41" s="71"/>
      <c r="H41" s="71"/>
      <c r="I41" s="71"/>
      <c r="J41" s="71"/>
      <c r="K41" s="49"/>
      <c r="O41" s="49"/>
    </row>
    <row r="42" spans="1:15" ht="19.149999999999999" customHeight="1" x14ac:dyDescent="0.25">
      <c r="A42" s="55" t="s">
        <v>77</v>
      </c>
      <c r="C42"/>
      <c r="D42" s="71">
        <f>D44-D43</f>
        <v>51864</v>
      </c>
      <c r="E42" s="71"/>
      <c r="F42" s="71">
        <f>F44-F43</f>
        <v>57223</v>
      </c>
      <c r="G42" s="71"/>
      <c r="H42" s="71">
        <f>H44-H43</f>
        <v>50406</v>
      </c>
      <c r="I42" s="71"/>
      <c r="J42" s="71">
        <f>J44-J43</f>
        <v>55596</v>
      </c>
      <c r="K42" s="49"/>
      <c r="O42" s="49"/>
    </row>
    <row r="43" spans="1:15" ht="19.149999999999999" customHeight="1" x14ac:dyDescent="0.25">
      <c r="A43" s="56" t="s">
        <v>78</v>
      </c>
      <c r="C43"/>
      <c r="D43" s="113">
        <v>0</v>
      </c>
      <c r="E43" s="69"/>
      <c r="F43" s="113">
        <v>0</v>
      </c>
      <c r="G43" s="69"/>
      <c r="H43" s="113">
        <v>0</v>
      </c>
      <c r="I43" s="69"/>
      <c r="J43" s="113">
        <v>0</v>
      </c>
      <c r="K43" s="49"/>
      <c r="O43" s="49"/>
    </row>
    <row r="44" spans="1:15" ht="19.149999999999999" customHeight="1" thickBot="1" x14ac:dyDescent="0.3">
      <c r="A44" s="54" t="s">
        <v>145</v>
      </c>
      <c r="C44"/>
      <c r="D44" s="75">
        <f>D30</f>
        <v>51864</v>
      </c>
      <c r="E44" s="81"/>
      <c r="F44" s="75">
        <f>F30</f>
        <v>57223</v>
      </c>
      <c r="G44" s="81"/>
      <c r="H44" s="82">
        <f>H30</f>
        <v>50406</v>
      </c>
      <c r="I44" s="81"/>
      <c r="J44" s="82">
        <f>J30</f>
        <v>55596</v>
      </c>
      <c r="K44" s="49"/>
      <c r="O44" s="49"/>
    </row>
    <row r="45" spans="1:15" ht="8.1999999999999993" customHeight="1" thickTop="1" x14ac:dyDescent="0.25">
      <c r="A45" s="16"/>
      <c r="C45"/>
      <c r="D45" s="41"/>
      <c r="E45"/>
      <c r="F45" s="41"/>
      <c r="G45"/>
      <c r="H45" s="41"/>
      <c r="I45"/>
      <c r="J45" s="41"/>
      <c r="K45" s="49"/>
      <c r="O45" s="49"/>
    </row>
    <row r="46" spans="1:15" s="7" customFormat="1" ht="19.149999999999999" customHeight="1" x14ac:dyDescent="0.3">
      <c r="A46" s="1" t="s">
        <v>0</v>
      </c>
      <c r="B46" s="52"/>
      <c r="K46" s="49"/>
      <c r="L46" s="8"/>
      <c r="M46" s="8"/>
      <c r="N46" s="8"/>
      <c r="O46" s="49"/>
    </row>
    <row r="47" spans="1:15" s="7" customFormat="1" ht="19.149999999999999" customHeight="1" x14ac:dyDescent="0.3">
      <c r="A47" s="1" t="str">
        <f>A2</f>
        <v>and its Subsidiary</v>
      </c>
      <c r="B47" s="52"/>
      <c r="K47" s="49"/>
      <c r="L47" s="8"/>
      <c r="M47" s="8"/>
      <c r="N47" s="8"/>
      <c r="O47" s="49"/>
    </row>
    <row r="48" spans="1:15" s="42" customFormat="1" ht="19.149999999999999" customHeight="1" x14ac:dyDescent="0.25">
      <c r="A48" s="13" t="s">
        <v>59</v>
      </c>
      <c r="B48" s="53"/>
      <c r="H48" s="38"/>
      <c r="J48" s="38"/>
      <c r="K48" s="49"/>
      <c r="L48" s="8"/>
      <c r="M48" s="8"/>
      <c r="N48" s="8"/>
      <c r="O48" s="49"/>
    </row>
    <row r="49" spans="1:15" ht="19.149999999999999" customHeight="1" x14ac:dyDescent="0.25">
      <c r="A49" s="5"/>
      <c r="K49" s="49"/>
      <c r="O49" s="49"/>
    </row>
    <row r="50" spans="1:15" ht="19.149999999999999" customHeight="1" x14ac:dyDescent="0.25">
      <c r="A50" s="5"/>
      <c r="D50" s="201" t="s">
        <v>3</v>
      </c>
      <c r="E50" s="201"/>
      <c r="F50" s="201"/>
      <c r="G50" s="36"/>
      <c r="H50" s="201" t="s">
        <v>4</v>
      </c>
      <c r="I50" s="201"/>
      <c r="J50" s="201"/>
      <c r="K50" s="49"/>
      <c r="O50" s="49"/>
    </row>
    <row r="51" spans="1:15" ht="19.149999999999999" customHeight="1" x14ac:dyDescent="0.25">
      <c r="A51" s="32"/>
      <c r="B51" s="6"/>
      <c r="C51" s="32"/>
      <c r="D51" s="201" t="s">
        <v>5</v>
      </c>
      <c r="E51" s="201"/>
      <c r="F51" s="201"/>
      <c r="G51" s="5"/>
      <c r="H51" s="201" t="s">
        <v>5</v>
      </c>
      <c r="I51" s="201"/>
      <c r="J51" s="201"/>
      <c r="K51" s="49"/>
      <c r="O51" s="49"/>
    </row>
    <row r="52" spans="1:15" ht="19.149999999999999" customHeight="1" x14ac:dyDescent="0.25">
      <c r="A52" s="32"/>
      <c r="B52" s="6"/>
      <c r="C52" s="32"/>
      <c r="D52" s="203" t="s">
        <v>60</v>
      </c>
      <c r="E52" s="204"/>
      <c r="F52" s="204"/>
      <c r="G52" s="5"/>
      <c r="H52" s="203" t="s">
        <v>60</v>
      </c>
      <c r="I52" s="204"/>
      <c r="J52" s="204"/>
      <c r="K52" s="49"/>
      <c r="O52" s="49"/>
    </row>
    <row r="53" spans="1:15" ht="19.149999999999999" customHeight="1" x14ac:dyDescent="0.25">
      <c r="A53" s="32"/>
      <c r="B53" s="6"/>
      <c r="C53" s="32"/>
      <c r="D53" s="205" t="s">
        <v>152</v>
      </c>
      <c r="E53" s="206"/>
      <c r="F53" s="206"/>
      <c r="G53" s="5"/>
      <c r="H53" s="205" t="s">
        <v>152</v>
      </c>
      <c r="I53" s="206"/>
      <c r="J53" s="206"/>
      <c r="K53" s="49"/>
      <c r="O53" s="49"/>
    </row>
    <row r="54" spans="1:15" ht="19.149999999999999" customHeight="1" x14ac:dyDescent="0.25">
      <c r="A54" s="32"/>
      <c r="B54" s="6"/>
      <c r="C54" s="32"/>
      <c r="D54" s="23">
        <v>2025</v>
      </c>
      <c r="E54" s="23"/>
      <c r="F54" s="23">
        <v>2024</v>
      </c>
      <c r="G54" s="23"/>
      <c r="H54" s="23">
        <v>2025</v>
      </c>
      <c r="I54" s="23"/>
      <c r="J54" s="23">
        <v>2024</v>
      </c>
      <c r="K54" s="49"/>
      <c r="O54" s="49"/>
    </row>
    <row r="55" spans="1:15" ht="19.149999999999999" customHeight="1" x14ac:dyDescent="0.25">
      <c r="A55" s="16"/>
      <c r="B55" s="6"/>
      <c r="C55" s="32"/>
      <c r="D55" s="202" t="s">
        <v>10</v>
      </c>
      <c r="E55" s="202"/>
      <c r="F55" s="202"/>
      <c r="G55" s="202"/>
      <c r="H55" s="202"/>
      <c r="I55" s="202"/>
      <c r="J55" s="202"/>
      <c r="K55" s="49"/>
      <c r="O55" s="49"/>
    </row>
    <row r="56" spans="1:15" ht="19.149999999999999" customHeight="1" x14ac:dyDescent="0.25">
      <c r="A56" s="54" t="s">
        <v>79</v>
      </c>
      <c r="C56"/>
      <c r="D56"/>
      <c r="E56"/>
      <c r="F56"/>
      <c r="G56"/>
      <c r="H56"/>
      <c r="I56"/>
      <c r="J56"/>
      <c r="K56" s="49"/>
      <c r="O56" s="49"/>
    </row>
    <row r="57" spans="1:15" ht="19.149999999999999" customHeight="1" x14ac:dyDescent="0.25">
      <c r="A57" s="55" t="s">
        <v>77</v>
      </c>
      <c r="C57"/>
      <c r="D57" s="71">
        <f>D59-D58</f>
        <v>47668</v>
      </c>
      <c r="E57" s="71"/>
      <c r="F57" s="71">
        <f>F59-F58</f>
        <v>57223</v>
      </c>
      <c r="G57" s="71"/>
      <c r="H57" s="71">
        <f>H59-H58</f>
        <v>46210</v>
      </c>
      <c r="I57" s="71"/>
      <c r="J57" s="71">
        <f>J59-J58</f>
        <v>55596</v>
      </c>
      <c r="K57" s="49"/>
      <c r="O57" s="49"/>
    </row>
    <row r="58" spans="1:15" ht="19.149999999999999" customHeight="1" x14ac:dyDescent="0.25">
      <c r="A58" s="56" t="s">
        <v>78</v>
      </c>
      <c r="C58"/>
      <c r="D58" s="113">
        <v>0</v>
      </c>
      <c r="E58" s="69"/>
      <c r="F58" s="113">
        <v>0</v>
      </c>
      <c r="G58" s="69"/>
      <c r="H58" s="113">
        <v>0</v>
      </c>
      <c r="I58" s="69"/>
      <c r="J58" s="113">
        <v>0</v>
      </c>
      <c r="K58" s="49"/>
      <c r="O58" s="49"/>
    </row>
    <row r="59" spans="1:15" ht="19.149999999999999" customHeight="1" thickBot="1" x14ac:dyDescent="0.3">
      <c r="A59" s="54" t="s">
        <v>75</v>
      </c>
      <c r="C59"/>
      <c r="D59" s="75">
        <f>D39</f>
        <v>47668</v>
      </c>
      <c r="E59" s="76"/>
      <c r="F59" s="75">
        <f>F39</f>
        <v>57223</v>
      </c>
      <c r="G59" s="76"/>
      <c r="H59" s="75">
        <f>H39</f>
        <v>46210</v>
      </c>
      <c r="I59" s="76"/>
      <c r="J59" s="75">
        <f>J39</f>
        <v>55596</v>
      </c>
      <c r="K59" s="49"/>
      <c r="O59" s="49"/>
    </row>
    <row r="60" spans="1:15" ht="19.149999999999999" customHeight="1" thickTop="1" x14ac:dyDescent="0.25">
      <c r="A60" s="5"/>
      <c r="C60"/>
      <c r="D60" s="71"/>
      <c r="E60" s="71"/>
      <c r="F60" s="71"/>
      <c r="G60" s="71"/>
      <c r="H60" s="71"/>
      <c r="I60" s="71"/>
      <c r="J60" s="71"/>
      <c r="K60" s="49"/>
      <c r="O60" s="49"/>
    </row>
    <row r="61" spans="1:15" ht="19.149999999999999" customHeight="1" thickBot="1" x14ac:dyDescent="0.35">
      <c r="A61" s="5" t="s">
        <v>146</v>
      </c>
      <c r="B61" s="6"/>
      <c r="C61"/>
      <c r="D61" s="83">
        <f>D44/330000</f>
        <v>0.15716363636363637</v>
      </c>
      <c r="E61" s="77"/>
      <c r="F61" s="83">
        <f>F44/330000</f>
        <v>0.17340303030303031</v>
      </c>
      <c r="G61" s="77"/>
      <c r="H61" s="83">
        <f>H44/330000</f>
        <v>0.15274545454545455</v>
      </c>
      <c r="I61" s="77"/>
      <c r="J61" s="83">
        <f>J44/330000</f>
        <v>0.16847272727272727</v>
      </c>
      <c r="K61" s="49"/>
      <c r="O61" s="49"/>
    </row>
    <row r="62" spans="1:15" ht="20.149999999999999" customHeight="1" thickTop="1" x14ac:dyDescent="0.25">
      <c r="A62" s="5"/>
      <c r="B62" s="6"/>
      <c r="C62"/>
      <c r="D62" s="60"/>
      <c r="E62" s="59"/>
      <c r="F62" s="60"/>
      <c r="G62" s="59"/>
      <c r="H62" s="60"/>
      <c r="I62" s="59"/>
      <c r="J62" s="60"/>
      <c r="K62" s="49"/>
      <c r="O62" s="49"/>
    </row>
    <row r="64" spans="1:15" ht="20.3" customHeight="1" x14ac:dyDescent="0.25">
      <c r="D64" s="49"/>
      <c r="F64" s="49"/>
      <c r="H64" s="49"/>
      <c r="J64" s="49"/>
    </row>
  </sheetData>
  <mergeCells count="18">
    <mergeCell ref="D51:F51"/>
    <mergeCell ref="H51:J51"/>
    <mergeCell ref="D5:F5"/>
    <mergeCell ref="H5:J5"/>
    <mergeCell ref="D6:F6"/>
    <mergeCell ref="H6:J6"/>
    <mergeCell ref="D7:F7"/>
    <mergeCell ref="H7:J7"/>
    <mergeCell ref="D8:F8"/>
    <mergeCell ref="H8:J8"/>
    <mergeCell ref="D10:J10"/>
    <mergeCell ref="D50:F50"/>
    <mergeCell ref="H50:J50"/>
    <mergeCell ref="D55:J55"/>
    <mergeCell ref="D52:F52"/>
    <mergeCell ref="H52:J52"/>
    <mergeCell ref="D53:F53"/>
    <mergeCell ref="H53:J53"/>
  </mergeCells>
  <conditionalFormatting sqref="D13 F35:F38 J35:J38">
    <cfRule type="expression" priority="33" stopIfTrue="1">
      <formula>"if(E11&gt;0,#,##0;(#,##0),"-")"</formula>
    </cfRule>
  </conditionalFormatting>
  <conditionalFormatting sqref="D21">
    <cfRule type="expression" priority="9" stopIfTrue="1">
      <formula>"if(E11&gt;0,#,##0;(#,##0),"-")"</formula>
    </cfRule>
  </conditionalFormatting>
  <conditionalFormatting sqref="D43">
    <cfRule type="expression" priority="27" stopIfTrue="1">
      <formula>"if(E11&gt;0,#,##0;(#,##0),"-")"</formula>
    </cfRule>
  </conditionalFormatting>
  <conditionalFormatting sqref="D58">
    <cfRule type="expression" priority="23" stopIfTrue="1">
      <formula>"if(E11&gt;0,#,##0;(#,##0),"-")"</formula>
    </cfRule>
  </conditionalFormatting>
  <conditionalFormatting sqref="F13">
    <cfRule type="expression" priority="17" stopIfTrue="1">
      <formula>"if(E11&gt;0,#,##0;(#,##0),"-")"</formula>
    </cfRule>
  </conditionalFormatting>
  <conditionalFormatting sqref="F43">
    <cfRule type="expression" priority="15" stopIfTrue="1">
      <formula>"if(E11&gt;0,#,##0;(#,##0),"-")"</formula>
    </cfRule>
  </conditionalFormatting>
  <conditionalFormatting sqref="F58">
    <cfRule type="expression" priority="11" stopIfTrue="1">
      <formula>"if(E11&gt;0,#,##0;(#,##0),"-")"</formula>
    </cfRule>
  </conditionalFormatting>
  <conditionalFormatting sqref="H13">
    <cfRule type="expression" priority="32" stopIfTrue="1">
      <formula>"if(E11&gt;0,#,##0;(#,##0),"-")"</formula>
    </cfRule>
  </conditionalFormatting>
  <conditionalFormatting sqref="H21">
    <cfRule type="expression" priority="8" stopIfTrue="1">
      <formula>"if(E11&gt;0,#,##0;(#,##0),"-")"</formula>
    </cfRule>
  </conditionalFormatting>
  <conditionalFormatting sqref="H43">
    <cfRule type="expression" priority="25" stopIfTrue="1">
      <formula>"if(E11&gt;0,#,##0;(#,##0),"-")"</formula>
    </cfRule>
  </conditionalFormatting>
  <conditionalFormatting sqref="H58">
    <cfRule type="expression" priority="21" stopIfTrue="1">
      <formula>"if(E11&gt;0,#,##0;(#,##0),"-")"</formula>
    </cfRule>
  </conditionalFormatting>
  <conditionalFormatting sqref="J13">
    <cfRule type="expression" priority="14" stopIfTrue="1">
      <formula>"if(E11&gt;0,#,##0;(#,##0),"-")"</formula>
    </cfRule>
  </conditionalFormatting>
  <conditionalFormatting sqref="J43">
    <cfRule type="expression" priority="12" stopIfTrue="1">
      <formula>"if(E11&gt;0,#,##0;(#,##0),"-")"</formula>
    </cfRule>
  </conditionalFormatting>
  <conditionalFormatting sqref="J58">
    <cfRule type="expression" priority="10" stopIfTrue="1">
      <formula>"if(E11&gt;0,#,##0;(#,##0),"-")"</formula>
    </cfRule>
  </conditionalFormatting>
  <pageMargins left="0.7" right="0.7" top="0.48" bottom="0.5" header="0.5" footer="0.5"/>
  <pageSetup paperSize="9" scale="80" firstPageNumber="4" fitToHeight="0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45" max="9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AB94F-2472-4385-AB35-EB558348210C}">
  <sheetPr>
    <tabColor theme="1"/>
  </sheetPr>
  <dimension ref="A1:V60"/>
  <sheetViews>
    <sheetView view="pageBreakPreview" topLeftCell="A40" zoomScale="90" zoomScaleNormal="86" zoomScaleSheetLayoutView="90" workbookViewId="0">
      <selection activeCell="H59" sqref="H59"/>
    </sheetView>
  </sheetViews>
  <sheetFormatPr defaultColWidth="9.109375" defaultRowHeight="20.3" customHeight="1" x14ac:dyDescent="0.25"/>
  <cols>
    <col min="1" max="1" width="58" style="8" customWidth="1"/>
    <col min="2" max="2" width="7.109375" style="4" customWidth="1"/>
    <col min="3" max="3" width="1" style="8" customWidth="1"/>
    <col min="4" max="4" width="12" style="8" customWidth="1"/>
    <col min="5" max="5" width="1" style="8" customWidth="1"/>
    <col min="6" max="6" width="12" style="8" customWidth="1"/>
    <col min="7" max="7" width="1" style="8" customWidth="1"/>
    <col min="8" max="8" width="12" style="8" customWidth="1"/>
    <col min="9" max="9" width="0.88671875" style="8" customWidth="1"/>
    <col min="10" max="10" width="12" style="8" customWidth="1"/>
    <col min="11" max="11" width="9.109375" style="8"/>
    <col min="12" max="12" width="10.5546875" style="8" customWidth="1"/>
    <col min="13" max="16384" width="9.109375" style="8"/>
  </cols>
  <sheetData>
    <row r="1" spans="1:22" s="7" customFormat="1" ht="20.3" customHeight="1" x14ac:dyDescent="0.3">
      <c r="A1" s="1" t="s">
        <v>0</v>
      </c>
      <c r="B1" s="52"/>
    </row>
    <row r="2" spans="1:22" s="7" customFormat="1" ht="20.3" customHeight="1" x14ac:dyDescent="0.3">
      <c r="A2" s="1" t="s">
        <v>1</v>
      </c>
      <c r="B2" s="52"/>
    </row>
    <row r="3" spans="1:22" s="42" customFormat="1" ht="20.3" customHeight="1" x14ac:dyDescent="0.25">
      <c r="A3" s="13" t="s">
        <v>59</v>
      </c>
      <c r="B3" s="53"/>
      <c r="H3" s="38"/>
      <c r="J3" s="38"/>
    </row>
    <row r="4" spans="1:22" ht="20.149999999999999" customHeight="1" x14ac:dyDescent="0.25">
      <c r="A4" s="5"/>
    </row>
    <row r="5" spans="1:22" ht="20.149999999999999" customHeight="1" x14ac:dyDescent="0.25">
      <c r="A5" s="5"/>
      <c r="D5" s="201" t="s">
        <v>3</v>
      </c>
      <c r="E5" s="201"/>
      <c r="F5" s="201"/>
      <c r="G5" s="36"/>
      <c r="H5" s="201" t="s">
        <v>4</v>
      </c>
      <c r="I5" s="201"/>
      <c r="J5" s="201"/>
    </row>
    <row r="6" spans="1:22" ht="20.149999999999999" customHeight="1" x14ac:dyDescent="0.25">
      <c r="A6" s="32"/>
      <c r="B6" s="6"/>
      <c r="C6" s="32"/>
      <c r="D6" s="201" t="s">
        <v>5</v>
      </c>
      <c r="E6" s="201"/>
      <c r="F6" s="201"/>
      <c r="G6" s="5"/>
      <c r="H6" s="201" t="s">
        <v>5</v>
      </c>
      <c r="I6" s="201"/>
      <c r="J6" s="201"/>
    </row>
    <row r="7" spans="1:22" ht="20.149999999999999" customHeight="1" x14ac:dyDescent="0.25">
      <c r="A7" s="32"/>
      <c r="B7" s="6"/>
      <c r="C7" s="32"/>
      <c r="D7" s="207" t="s">
        <v>153</v>
      </c>
      <c r="E7" s="207"/>
      <c r="F7" s="207"/>
      <c r="G7" s="5"/>
      <c r="H7" s="207" t="s">
        <v>153</v>
      </c>
      <c r="I7" s="207"/>
      <c r="J7" s="207"/>
    </row>
    <row r="8" spans="1:22" ht="20.149999999999999" customHeight="1" x14ac:dyDescent="0.25">
      <c r="A8" s="32"/>
      <c r="B8" s="6"/>
      <c r="C8" s="32"/>
      <c r="D8" s="205" t="s">
        <v>152</v>
      </c>
      <c r="E8" s="205"/>
      <c r="F8" s="205"/>
      <c r="G8" s="5"/>
      <c r="H8" s="205" t="s">
        <v>152</v>
      </c>
      <c r="I8" s="205"/>
      <c r="J8" s="205"/>
    </row>
    <row r="9" spans="1:22" ht="20.149999999999999" customHeight="1" x14ac:dyDescent="0.25">
      <c r="A9" s="32"/>
      <c r="B9" s="6" t="s">
        <v>8</v>
      </c>
      <c r="C9" s="32"/>
      <c r="D9" s="32">
        <v>2025</v>
      </c>
      <c r="E9" s="32"/>
      <c r="F9" s="32">
        <v>2024</v>
      </c>
      <c r="G9" s="32"/>
      <c r="H9" s="32">
        <v>2025</v>
      </c>
      <c r="I9" s="32"/>
      <c r="J9" s="32">
        <v>2024</v>
      </c>
    </row>
    <row r="10" spans="1:22" ht="20.149999999999999" customHeight="1" x14ac:dyDescent="0.25">
      <c r="A10" s="16"/>
      <c r="B10" s="6"/>
      <c r="C10" s="32"/>
      <c r="D10" s="202" t="s">
        <v>10</v>
      </c>
      <c r="E10" s="202"/>
      <c r="F10" s="202"/>
      <c r="G10" s="202"/>
      <c r="H10" s="202"/>
      <c r="I10" s="202"/>
      <c r="J10" s="202"/>
    </row>
    <row r="11" spans="1:22" ht="20.149999999999999" customHeight="1" x14ac:dyDescent="0.3">
      <c r="A11" s="37" t="s">
        <v>61</v>
      </c>
      <c r="B11" s="6"/>
      <c r="C11" s="23"/>
      <c r="D11" s="29"/>
      <c r="E11" s="29"/>
      <c r="F11" s="29"/>
      <c r="G11" s="29"/>
      <c r="H11" s="29"/>
      <c r="I11" s="29"/>
      <c r="J11" s="29"/>
      <c r="P11" s="23"/>
      <c r="Q11" s="23"/>
      <c r="R11" s="23"/>
      <c r="S11" s="23"/>
      <c r="T11" s="23"/>
      <c r="U11" s="23"/>
      <c r="V11" s="23"/>
    </row>
    <row r="12" spans="1:22" ht="20.149999999999999" customHeight="1" x14ac:dyDescent="0.25">
      <c r="A12" t="s">
        <v>62</v>
      </c>
      <c r="B12" s="6" t="s">
        <v>151</v>
      </c>
      <c r="C12" s="23"/>
      <c r="D12" s="19">
        <v>4796123</v>
      </c>
      <c r="E12" s="107"/>
      <c r="F12" s="19">
        <v>4865382</v>
      </c>
      <c r="G12" s="107"/>
      <c r="H12" s="19">
        <v>4783609</v>
      </c>
      <c r="I12" s="107"/>
      <c r="J12" s="19">
        <v>4850662</v>
      </c>
    </row>
    <row r="13" spans="1:22" ht="20.149999999999999" customHeight="1" x14ac:dyDescent="0.25">
      <c r="A13" t="s">
        <v>63</v>
      </c>
      <c r="B13" s="6"/>
      <c r="C13" s="23"/>
      <c r="D13" s="34">
        <v>7201</v>
      </c>
      <c r="E13" s="107"/>
      <c r="F13" s="34">
        <v>0</v>
      </c>
      <c r="G13" s="107"/>
      <c r="H13" s="19">
        <v>7201</v>
      </c>
      <c r="I13" s="107"/>
      <c r="J13" s="19">
        <v>0</v>
      </c>
    </row>
    <row r="14" spans="1:22" ht="20.149999999999999" customHeight="1" x14ac:dyDescent="0.25">
      <c r="A14" t="s">
        <v>64</v>
      </c>
      <c r="B14" s="6">
        <v>2</v>
      </c>
      <c r="C14" s="23"/>
      <c r="D14" s="108">
        <v>17683</v>
      </c>
      <c r="E14" s="107"/>
      <c r="F14" s="108">
        <v>17581</v>
      </c>
      <c r="G14" s="107"/>
      <c r="H14" s="108">
        <v>16534</v>
      </c>
      <c r="I14" s="107"/>
      <c r="J14" s="108">
        <v>16640</v>
      </c>
    </row>
    <row r="15" spans="1:22" ht="20.149999999999999" customHeight="1" x14ac:dyDescent="0.25">
      <c r="A15" s="5" t="s">
        <v>65</v>
      </c>
      <c r="B15" s="6"/>
      <c r="C15" s="23"/>
      <c r="D15" s="109">
        <f>SUM(D12:D14)</f>
        <v>4821007</v>
      </c>
      <c r="E15" s="39"/>
      <c r="F15" s="109">
        <f>SUM(F12:F14)</f>
        <v>4882963</v>
      </c>
      <c r="G15" s="39"/>
      <c r="H15" s="109">
        <f>SUM(H12:H14)</f>
        <v>4807344</v>
      </c>
      <c r="I15" s="39"/>
      <c r="J15" s="109">
        <f>SUM(J12:J14)</f>
        <v>4867302</v>
      </c>
    </row>
    <row r="16" spans="1:22" ht="13.6" customHeight="1" x14ac:dyDescent="0.25">
      <c r="A16"/>
      <c r="B16" s="6"/>
      <c r="C16" s="23"/>
      <c r="D16" s="107"/>
      <c r="E16" s="107"/>
      <c r="F16" s="107"/>
      <c r="G16" s="107"/>
      <c r="H16" s="107"/>
      <c r="I16" s="107"/>
      <c r="J16" s="107"/>
    </row>
    <row r="17" spans="1:10" ht="20.3" customHeight="1" x14ac:dyDescent="0.3">
      <c r="A17" s="37" t="s">
        <v>66</v>
      </c>
      <c r="B17" s="6"/>
      <c r="C17" s="23"/>
      <c r="D17" s="107"/>
      <c r="E17" s="107"/>
      <c r="F17" s="107"/>
      <c r="G17" s="107"/>
      <c r="H17" s="107"/>
      <c r="I17" s="107"/>
      <c r="J17" s="107"/>
    </row>
    <row r="18" spans="1:10" ht="20.3" customHeight="1" x14ac:dyDescent="0.25">
      <c r="A18" t="s">
        <v>67</v>
      </c>
      <c r="B18" s="6">
        <v>2</v>
      </c>
      <c r="C18" s="23"/>
      <c r="D18" s="19">
        <v>4435962</v>
      </c>
      <c r="E18" s="107"/>
      <c r="F18" s="19">
        <v>4297992</v>
      </c>
      <c r="G18" s="107"/>
      <c r="H18" s="19">
        <v>4435214</v>
      </c>
      <c r="I18" s="107"/>
      <c r="J18" s="19">
        <v>4296466</v>
      </c>
    </row>
    <row r="19" spans="1:10" ht="20.3" customHeight="1" x14ac:dyDescent="0.25">
      <c r="A19" t="s">
        <v>68</v>
      </c>
      <c r="B19" s="6">
        <v>2</v>
      </c>
      <c r="C19" s="23"/>
      <c r="D19" s="19">
        <v>92434</v>
      </c>
      <c r="E19" s="107"/>
      <c r="F19" s="19">
        <v>103702</v>
      </c>
      <c r="G19" s="107"/>
      <c r="H19" s="19">
        <v>87990</v>
      </c>
      <c r="I19" s="107"/>
      <c r="J19" s="19">
        <v>100312</v>
      </c>
    </row>
    <row r="20" spans="1:10" ht="21.6" customHeight="1" x14ac:dyDescent="0.25">
      <c r="A20" t="s">
        <v>69</v>
      </c>
      <c r="B20" s="6">
        <v>2</v>
      </c>
      <c r="C20" s="23"/>
      <c r="D20" s="19">
        <v>115669</v>
      </c>
      <c r="E20" s="107"/>
      <c r="F20" s="19">
        <v>126623</v>
      </c>
      <c r="G20" s="107"/>
      <c r="H20" s="19">
        <v>110362</v>
      </c>
      <c r="I20" s="107"/>
      <c r="J20" s="19">
        <v>120756</v>
      </c>
    </row>
    <row r="21" spans="1:10" ht="21.6" customHeight="1" x14ac:dyDescent="0.25">
      <c r="A21" t="s">
        <v>70</v>
      </c>
      <c r="B21" s="6"/>
      <c r="C21" s="23"/>
      <c r="D21" s="108">
        <v>0</v>
      </c>
      <c r="E21" s="107"/>
      <c r="F21" s="108">
        <v>14945</v>
      </c>
      <c r="G21" s="107"/>
      <c r="H21" s="108">
        <v>0</v>
      </c>
      <c r="I21" s="107"/>
      <c r="J21" s="108">
        <v>14943</v>
      </c>
    </row>
    <row r="22" spans="1:10" ht="21.6" customHeight="1" x14ac:dyDescent="0.25">
      <c r="A22" s="5" t="s">
        <v>71</v>
      </c>
      <c r="B22" s="6"/>
      <c r="C22" s="23"/>
      <c r="D22" s="109">
        <f>SUM(D18:D21)</f>
        <v>4644065</v>
      </c>
      <c r="E22" s="39"/>
      <c r="F22" s="109">
        <f>SUM(F18:F21)</f>
        <v>4543262</v>
      </c>
      <c r="G22" s="39"/>
      <c r="H22" s="109">
        <f>SUM(H18:H21)</f>
        <v>4633566</v>
      </c>
      <c r="I22" s="39"/>
      <c r="J22" s="109">
        <f>SUM(J18:J21)</f>
        <v>4532477</v>
      </c>
    </row>
    <row r="23" spans="1:10" ht="13.6" customHeight="1" x14ac:dyDescent="0.25">
      <c r="A23"/>
      <c r="B23" s="6"/>
      <c r="C23" s="23"/>
      <c r="D23" s="19"/>
      <c r="E23" s="107"/>
      <c r="F23" s="19"/>
      <c r="G23" s="107"/>
      <c r="H23" s="19"/>
      <c r="I23" s="107"/>
      <c r="J23" s="19"/>
    </row>
    <row r="24" spans="1:10" ht="20.3" customHeight="1" x14ac:dyDescent="0.25">
      <c r="A24" s="5" t="s">
        <v>143</v>
      </c>
      <c r="B24" s="6"/>
      <c r="C24" s="23"/>
      <c r="D24" s="33">
        <f>D15-D22</f>
        <v>176942</v>
      </c>
      <c r="E24" s="39"/>
      <c r="F24" s="33">
        <f>F15-F22</f>
        <v>339701</v>
      </c>
      <c r="G24" s="39"/>
      <c r="H24" s="33">
        <f>H15-H22</f>
        <v>173778</v>
      </c>
      <c r="I24" s="39"/>
      <c r="J24" s="33">
        <f>J15-J22</f>
        <v>334825</v>
      </c>
    </row>
    <row r="25" spans="1:10" ht="21.6" customHeight="1" x14ac:dyDescent="0.25">
      <c r="A25" t="s">
        <v>72</v>
      </c>
      <c r="B25" s="6"/>
      <c r="C25" s="23"/>
      <c r="D25" s="108">
        <v>-8794</v>
      </c>
      <c r="E25" s="107"/>
      <c r="F25" s="108">
        <v>-11543</v>
      </c>
      <c r="G25" s="107"/>
      <c r="H25" s="108">
        <v>-8794</v>
      </c>
      <c r="I25" s="107"/>
      <c r="J25" s="108">
        <v>-11543</v>
      </c>
    </row>
    <row r="26" spans="1:10" ht="21.6" customHeight="1" x14ac:dyDescent="0.25">
      <c r="A26" s="5" t="s">
        <v>144</v>
      </c>
      <c r="B26" s="6"/>
      <c r="C26" s="23"/>
      <c r="D26" s="33">
        <f>SUM(D24:D25)</f>
        <v>168148</v>
      </c>
      <c r="E26" s="39"/>
      <c r="F26" s="33">
        <f>SUM(F24:F25)</f>
        <v>328158</v>
      </c>
      <c r="G26" s="39"/>
      <c r="H26" s="33">
        <f>SUM(H24:H25)</f>
        <v>164984</v>
      </c>
      <c r="I26" s="39"/>
      <c r="J26" s="33">
        <f>SUM(J24:J25)</f>
        <v>323282</v>
      </c>
    </row>
    <row r="27" spans="1:10" ht="20.3" customHeight="1" x14ac:dyDescent="0.25">
      <c r="A27" t="s">
        <v>111</v>
      </c>
      <c r="B27" s="6"/>
      <c r="C27" s="23"/>
      <c r="D27" s="199">
        <v>-7895</v>
      </c>
      <c r="E27" s="200"/>
      <c r="F27" s="199">
        <v>-67003</v>
      </c>
      <c r="G27" s="107"/>
      <c r="H27" s="113">
        <v>-7200</v>
      </c>
      <c r="I27" s="107"/>
      <c r="J27" s="113">
        <v>-66006</v>
      </c>
    </row>
    <row r="28" spans="1:10" ht="20.3" customHeight="1" thickBot="1" x14ac:dyDescent="0.3">
      <c r="A28" s="54" t="s">
        <v>145</v>
      </c>
      <c r="B28" s="6"/>
      <c r="C28" s="23"/>
      <c r="D28" s="110">
        <f>SUM(D26:D27)</f>
        <v>160253</v>
      </c>
      <c r="E28" s="33"/>
      <c r="F28" s="110">
        <f>SUM(F26:F27)</f>
        <v>261155</v>
      </c>
      <c r="G28" s="33"/>
      <c r="H28" s="110">
        <f>SUM(H26:H27)</f>
        <v>157784</v>
      </c>
      <c r="I28" s="33"/>
      <c r="J28" s="110">
        <f>SUM(J26:J27)</f>
        <v>257276</v>
      </c>
    </row>
    <row r="29" spans="1:10" ht="13.6" customHeight="1" thickTop="1" x14ac:dyDescent="0.25">
      <c r="A29" s="5"/>
      <c r="B29" s="6"/>
      <c r="C29" s="23"/>
      <c r="D29" s="39"/>
      <c r="E29" s="39"/>
      <c r="F29" s="39"/>
      <c r="G29" s="39"/>
      <c r="H29" s="39"/>
      <c r="I29" s="39"/>
      <c r="J29" s="39"/>
    </row>
    <row r="30" spans="1:10" ht="18" customHeight="1" x14ac:dyDescent="0.25">
      <c r="A30" s="5" t="s">
        <v>99</v>
      </c>
      <c r="B30" s="6"/>
      <c r="C30" s="23"/>
      <c r="D30" s="39"/>
      <c r="E30" s="39"/>
      <c r="F30" s="39"/>
      <c r="G30" s="39"/>
      <c r="H30" s="39"/>
      <c r="I30" s="39"/>
      <c r="J30" s="39"/>
    </row>
    <row r="31" spans="1:10" ht="18" customHeight="1" x14ac:dyDescent="0.3">
      <c r="A31" s="37" t="s">
        <v>171</v>
      </c>
      <c r="B31" s="6"/>
      <c r="C31" s="23"/>
      <c r="D31" s="39"/>
      <c r="E31" s="39"/>
      <c r="F31" s="39"/>
      <c r="G31" s="39"/>
      <c r="H31" s="39"/>
      <c r="I31" s="39"/>
      <c r="J31" s="39"/>
    </row>
    <row r="32" spans="1:10" ht="18" customHeight="1" x14ac:dyDescent="0.25">
      <c r="A32" t="s">
        <v>179</v>
      </c>
      <c r="B32" s="6"/>
      <c r="C32" s="23"/>
      <c r="D32" s="39"/>
      <c r="E32" s="39"/>
      <c r="F32" s="39"/>
      <c r="G32" s="39"/>
      <c r="H32" s="39"/>
      <c r="I32" s="39"/>
      <c r="J32" s="39"/>
    </row>
    <row r="33" spans="1:12" ht="18" customHeight="1" x14ac:dyDescent="0.25">
      <c r="A33" s="55" t="s">
        <v>180</v>
      </c>
      <c r="B33" s="6"/>
      <c r="C33" s="23"/>
      <c r="D33" s="111">
        <v>-4196</v>
      </c>
      <c r="E33" s="39"/>
      <c r="F33" s="111">
        <v>0</v>
      </c>
      <c r="G33" s="39"/>
      <c r="H33" s="111">
        <v>-4196</v>
      </c>
      <c r="I33" s="39"/>
      <c r="J33" s="111">
        <v>0</v>
      </c>
    </row>
    <row r="34" spans="1:12" ht="18" customHeight="1" x14ac:dyDescent="0.25">
      <c r="A34" s="195" t="s">
        <v>99</v>
      </c>
      <c r="B34" s="6"/>
      <c r="C34" s="23"/>
      <c r="D34" s="194"/>
      <c r="E34" s="39"/>
      <c r="F34" s="194"/>
      <c r="G34" s="39"/>
      <c r="H34" s="194"/>
      <c r="I34" s="39"/>
      <c r="J34" s="194"/>
    </row>
    <row r="35" spans="1:12" ht="20.3" customHeight="1" x14ac:dyDescent="0.25">
      <c r="A35" s="5" t="s">
        <v>181</v>
      </c>
      <c r="C35"/>
      <c r="D35" s="196">
        <f>D33</f>
        <v>-4196</v>
      </c>
      <c r="E35" s="112">
        <f>SUM(E33:E33)</f>
        <v>0</v>
      </c>
      <c r="F35" s="196">
        <f>F33</f>
        <v>0</v>
      </c>
      <c r="G35" s="112">
        <f>SUM(G33:G33)</f>
        <v>0</v>
      </c>
      <c r="H35" s="196">
        <f>H33</f>
        <v>-4196</v>
      </c>
      <c r="I35" s="112">
        <f>SUM(I33:I33)</f>
        <v>0</v>
      </c>
      <c r="J35" s="196">
        <f>J33</f>
        <v>0</v>
      </c>
    </row>
    <row r="36" spans="1:12" ht="20.3" customHeight="1" x14ac:dyDescent="0.25">
      <c r="A36" s="5" t="s">
        <v>182</v>
      </c>
      <c r="C36"/>
      <c r="D36" s="197"/>
      <c r="E36" s="112"/>
      <c r="F36" s="197"/>
      <c r="G36" s="112"/>
      <c r="H36" s="197"/>
      <c r="I36" s="112"/>
      <c r="J36" s="197"/>
    </row>
    <row r="37" spans="1:12" ht="20.3" customHeight="1" thickBot="1" x14ac:dyDescent="0.3">
      <c r="A37" s="5" t="s">
        <v>183</v>
      </c>
      <c r="C37"/>
      <c r="D37" s="198">
        <f>D35+D28</f>
        <v>156057</v>
      </c>
      <c r="E37" s="39"/>
      <c r="F37" s="198">
        <f>F35+F28</f>
        <v>261155</v>
      </c>
      <c r="G37" s="39"/>
      <c r="H37" s="198">
        <f>H35+H28</f>
        <v>153588</v>
      </c>
      <c r="I37" s="39"/>
      <c r="J37" s="198">
        <f>J35+J28</f>
        <v>257276</v>
      </c>
    </row>
    <row r="38" spans="1:12" ht="13.6" customHeight="1" thickTop="1" x14ac:dyDescent="0.25">
      <c r="A38"/>
      <c r="C38"/>
      <c r="D38"/>
      <c r="E38"/>
      <c r="F38"/>
      <c r="G38"/>
      <c r="H38"/>
      <c r="I38"/>
      <c r="J38"/>
    </row>
    <row r="39" spans="1:12" ht="20.3" customHeight="1" x14ac:dyDescent="0.25">
      <c r="A39" s="5" t="s">
        <v>76</v>
      </c>
      <c r="C39"/>
      <c r="D39"/>
      <c r="E39"/>
      <c r="F39"/>
      <c r="G39"/>
      <c r="H39"/>
      <c r="I39"/>
      <c r="J39"/>
    </row>
    <row r="40" spans="1:12" ht="20.3" customHeight="1" x14ac:dyDescent="0.25">
      <c r="A40" s="55" t="s">
        <v>77</v>
      </c>
      <c r="C40"/>
      <c r="D40" s="34">
        <f>D42-D41</f>
        <v>160253</v>
      </c>
      <c r="E40"/>
      <c r="F40" s="34">
        <f>F42-F41</f>
        <v>261155</v>
      </c>
      <c r="G40"/>
      <c r="H40" s="34">
        <f>H42-H41</f>
        <v>157784</v>
      </c>
      <c r="I40"/>
      <c r="J40" s="34">
        <f>J42-J41</f>
        <v>257276</v>
      </c>
      <c r="L40"/>
    </row>
    <row r="41" spans="1:12" ht="20.3" customHeight="1" x14ac:dyDescent="0.25">
      <c r="A41" s="56" t="s">
        <v>78</v>
      </c>
      <c r="C41"/>
      <c r="D41" s="34">
        <v>0</v>
      </c>
      <c r="E41" s="23"/>
      <c r="F41" s="34">
        <v>0</v>
      </c>
      <c r="G41" s="23"/>
      <c r="H41" s="34">
        <v>0</v>
      </c>
      <c r="I41" s="23"/>
      <c r="J41" s="34">
        <v>0</v>
      </c>
    </row>
    <row r="42" spans="1:12" ht="20.3" customHeight="1" thickBot="1" x14ac:dyDescent="0.3">
      <c r="A42" s="54" t="s">
        <v>145</v>
      </c>
      <c r="C42"/>
      <c r="D42" s="110">
        <f>D28</f>
        <v>160253</v>
      </c>
      <c r="E42" s="54"/>
      <c r="F42" s="110">
        <f>F28</f>
        <v>261155</v>
      </c>
      <c r="G42" s="54"/>
      <c r="H42" s="110">
        <f>H28</f>
        <v>157784</v>
      </c>
      <c r="I42" s="54"/>
      <c r="J42" s="110">
        <f>J28</f>
        <v>257276</v>
      </c>
    </row>
    <row r="43" spans="1:12" ht="8.1999999999999993" customHeight="1" thickTop="1" x14ac:dyDescent="0.25">
      <c r="A43" s="16"/>
      <c r="C43"/>
      <c r="D43" s="41"/>
      <c r="E43"/>
      <c r="F43" s="41"/>
      <c r="G43"/>
      <c r="H43" s="41"/>
      <c r="I43"/>
      <c r="J43" s="41"/>
    </row>
    <row r="44" spans="1:12" s="7" customFormat="1" ht="20.3" customHeight="1" x14ac:dyDescent="0.3">
      <c r="A44" s="1" t="s">
        <v>0</v>
      </c>
      <c r="B44" s="52"/>
    </row>
    <row r="45" spans="1:12" s="7" customFormat="1" ht="20.3" customHeight="1" x14ac:dyDescent="0.3">
      <c r="A45" s="1" t="str">
        <f>A2</f>
        <v>and its Subsidiary</v>
      </c>
      <c r="B45" s="52"/>
    </row>
    <row r="46" spans="1:12" s="42" customFormat="1" ht="20.3" customHeight="1" x14ac:dyDescent="0.25">
      <c r="A46" s="13" t="s">
        <v>59</v>
      </c>
      <c r="B46" s="53"/>
      <c r="H46" s="38"/>
      <c r="J46" s="38"/>
    </row>
    <row r="47" spans="1:12" ht="20.149999999999999" customHeight="1" x14ac:dyDescent="0.25">
      <c r="A47" s="5"/>
    </row>
    <row r="48" spans="1:12" ht="20.149999999999999" customHeight="1" x14ac:dyDescent="0.25">
      <c r="A48" s="5"/>
      <c r="D48" s="201" t="s">
        <v>3</v>
      </c>
      <c r="E48" s="201"/>
      <c r="F48" s="201"/>
      <c r="G48" s="36"/>
      <c r="H48" s="201" t="s">
        <v>4</v>
      </c>
      <c r="I48" s="201"/>
      <c r="J48" s="201"/>
    </row>
    <row r="49" spans="1:10" ht="20.149999999999999" customHeight="1" x14ac:dyDescent="0.25">
      <c r="A49" s="32"/>
      <c r="B49" s="6"/>
      <c r="C49" s="32"/>
      <c r="D49" s="201" t="s">
        <v>5</v>
      </c>
      <c r="E49" s="201"/>
      <c r="F49" s="201"/>
      <c r="G49" s="5"/>
      <c r="H49" s="201" t="s">
        <v>5</v>
      </c>
      <c r="I49" s="201"/>
      <c r="J49" s="201"/>
    </row>
    <row r="50" spans="1:10" ht="20.149999999999999" customHeight="1" x14ac:dyDescent="0.25">
      <c r="A50" s="32"/>
      <c r="B50" s="6"/>
      <c r="C50" s="32"/>
      <c r="D50" s="207" t="s">
        <v>153</v>
      </c>
      <c r="E50" s="207"/>
      <c r="F50" s="207"/>
      <c r="G50" s="5"/>
      <c r="H50" s="207" t="s">
        <v>153</v>
      </c>
      <c r="I50" s="207"/>
      <c r="J50" s="207"/>
    </row>
    <row r="51" spans="1:10" ht="20.149999999999999" customHeight="1" x14ac:dyDescent="0.25">
      <c r="A51" s="32"/>
      <c r="B51" s="6"/>
      <c r="C51" s="32"/>
      <c r="D51" s="205" t="s">
        <v>152</v>
      </c>
      <c r="E51" s="205"/>
      <c r="F51" s="205"/>
      <c r="G51" s="5"/>
      <c r="H51" s="205" t="s">
        <v>152</v>
      </c>
      <c r="I51" s="205"/>
      <c r="J51" s="205"/>
    </row>
    <row r="52" spans="1:10" ht="20.149999999999999" customHeight="1" x14ac:dyDescent="0.25">
      <c r="A52" s="32"/>
      <c r="B52" s="6"/>
      <c r="C52" s="32"/>
      <c r="D52" s="32">
        <v>2025</v>
      </c>
      <c r="E52" s="32"/>
      <c r="F52" s="32">
        <v>2024</v>
      </c>
      <c r="G52" s="32"/>
      <c r="H52" s="32">
        <v>2025</v>
      </c>
      <c r="I52" s="32"/>
      <c r="J52" s="32">
        <v>2024</v>
      </c>
    </row>
    <row r="53" spans="1:10" ht="20.149999999999999" customHeight="1" x14ac:dyDescent="0.25">
      <c r="A53" s="16"/>
      <c r="B53" s="6"/>
      <c r="C53" s="32"/>
      <c r="D53" s="202" t="s">
        <v>10</v>
      </c>
      <c r="E53" s="202"/>
      <c r="F53" s="202"/>
      <c r="G53" s="202"/>
      <c r="H53" s="202"/>
      <c r="I53" s="202"/>
      <c r="J53" s="202"/>
    </row>
    <row r="54" spans="1:10" ht="20.149999999999999" customHeight="1" x14ac:dyDescent="0.25">
      <c r="A54" s="54" t="s">
        <v>79</v>
      </c>
      <c r="C54"/>
      <c r="D54"/>
      <c r="E54"/>
      <c r="F54"/>
      <c r="G54"/>
      <c r="H54"/>
      <c r="I54"/>
      <c r="J54"/>
    </row>
    <row r="55" spans="1:10" ht="20.149999999999999" customHeight="1" x14ac:dyDescent="0.25">
      <c r="A55" s="55" t="s">
        <v>77</v>
      </c>
      <c r="C55"/>
      <c r="D55" s="35">
        <f>D57-D56</f>
        <v>156057</v>
      </c>
      <c r="E55"/>
      <c r="F55" s="35">
        <f>F57-F56</f>
        <v>261155</v>
      </c>
      <c r="G55"/>
      <c r="H55" s="35">
        <f>H57-H56</f>
        <v>153588</v>
      </c>
      <c r="I55"/>
      <c r="J55" s="35">
        <f>J57-J56</f>
        <v>257276</v>
      </c>
    </row>
    <row r="56" spans="1:10" ht="20.149999999999999" customHeight="1" x14ac:dyDescent="0.25">
      <c r="A56" s="56" t="s">
        <v>78</v>
      </c>
      <c r="C56"/>
      <c r="D56" s="114">
        <v>0</v>
      </c>
      <c r="E56" s="23"/>
      <c r="F56" s="114">
        <v>0</v>
      </c>
      <c r="G56" s="23"/>
      <c r="H56" s="34">
        <v>0</v>
      </c>
      <c r="I56" s="23"/>
      <c r="J56" s="34">
        <v>0</v>
      </c>
    </row>
    <row r="57" spans="1:10" ht="20.149999999999999" customHeight="1" thickBot="1" x14ac:dyDescent="0.3">
      <c r="A57" s="54" t="s">
        <v>75</v>
      </c>
      <c r="C57"/>
      <c r="D57" s="115">
        <f>D37</f>
        <v>156057</v>
      </c>
      <c r="E57" s="116"/>
      <c r="F57" s="115">
        <f>F37</f>
        <v>261155</v>
      </c>
      <c r="G57" s="116"/>
      <c r="H57" s="115">
        <f>H37</f>
        <v>153588</v>
      </c>
      <c r="I57" s="116"/>
      <c r="J57" s="115">
        <f>J37</f>
        <v>257276</v>
      </c>
    </row>
    <row r="58" spans="1:10" ht="20.149999999999999" customHeight="1" thickTop="1" x14ac:dyDescent="0.25">
      <c r="A58" s="54"/>
      <c r="C58"/>
      <c r="D58" s="25"/>
      <c r="E58" s="116"/>
      <c r="F58" s="25"/>
      <c r="G58" s="116"/>
      <c r="H58" s="25"/>
      <c r="I58" s="116"/>
      <c r="J58" s="25"/>
    </row>
    <row r="59" spans="1:10" ht="20.149999999999999" customHeight="1" thickBot="1" x14ac:dyDescent="0.35">
      <c r="A59" s="5" t="s">
        <v>157</v>
      </c>
      <c r="B59" s="6"/>
      <c r="C59"/>
      <c r="D59" s="118">
        <f>D42/330000</f>
        <v>0.4856151515151515</v>
      </c>
      <c r="E59" s="117"/>
      <c r="F59" s="118">
        <f>F42/330000</f>
        <v>0.7913787878787879</v>
      </c>
      <c r="G59" s="117"/>
      <c r="H59" s="118">
        <f>H42/330000</f>
        <v>0.47813333333333335</v>
      </c>
      <c r="I59" s="60"/>
      <c r="J59" s="118">
        <f>J42/330000</f>
        <v>0.77962424242424244</v>
      </c>
    </row>
    <row r="60" spans="1:10" ht="20.3" customHeight="1" thickTop="1" x14ac:dyDescent="0.25"/>
  </sheetData>
  <mergeCells count="18">
    <mergeCell ref="D49:F49"/>
    <mergeCell ref="H49:J49"/>
    <mergeCell ref="D5:F5"/>
    <mergeCell ref="H5:J5"/>
    <mergeCell ref="D6:F6"/>
    <mergeCell ref="H6:J6"/>
    <mergeCell ref="D7:F7"/>
    <mergeCell ref="H7:J7"/>
    <mergeCell ref="D8:F8"/>
    <mergeCell ref="H8:J8"/>
    <mergeCell ref="D10:J10"/>
    <mergeCell ref="D48:F48"/>
    <mergeCell ref="H48:J48"/>
    <mergeCell ref="D50:F50"/>
    <mergeCell ref="H50:J50"/>
    <mergeCell ref="D51:F51"/>
    <mergeCell ref="H51:J51"/>
    <mergeCell ref="D53:J53"/>
  </mergeCells>
  <conditionalFormatting sqref="D13">
    <cfRule type="expression" priority="12" stopIfTrue="1">
      <formula>"if(E11&gt;0,#,##0;(#,##0),"-")"</formula>
    </cfRule>
  </conditionalFormatting>
  <conditionalFormatting sqref="D41">
    <cfRule type="expression" priority="6" stopIfTrue="1">
      <formula>"if(E11&gt;0,#,##0;(#,##0),"-")"</formula>
    </cfRule>
  </conditionalFormatting>
  <conditionalFormatting sqref="F13">
    <cfRule type="expression" priority="4" stopIfTrue="1">
      <formula>"if(E11&gt;0,#,##0;(#,##0),"-")"</formula>
    </cfRule>
  </conditionalFormatting>
  <conditionalFormatting sqref="F41">
    <cfRule type="expression" priority="3" stopIfTrue="1">
      <formula>"if(E11&gt;0,#,##0;(#,##0),"-")"</formula>
    </cfRule>
  </conditionalFormatting>
  <conditionalFormatting sqref="H41">
    <cfRule type="expression" priority="7" stopIfTrue="1">
      <formula>"if(E11&gt;0,#,##0;(#,##0),"-")"</formula>
    </cfRule>
  </conditionalFormatting>
  <conditionalFormatting sqref="H56">
    <cfRule type="expression" priority="5" stopIfTrue="1">
      <formula>"if(E11&gt;0,#,##0;(#,##0),"-")"</formula>
    </cfRule>
  </conditionalFormatting>
  <conditionalFormatting sqref="J41">
    <cfRule type="expression" priority="2" stopIfTrue="1">
      <formula>"if(E11&gt;0,#,##0;(#,##0),"-")"</formula>
    </cfRule>
  </conditionalFormatting>
  <conditionalFormatting sqref="J56">
    <cfRule type="expression" priority="1" stopIfTrue="1">
      <formula>"if(E11&gt;0,#,##0;(#,##0),"-")"</formula>
    </cfRule>
  </conditionalFormatting>
  <pageMargins left="0.7" right="0.7" top="0.48" bottom="0.5" header="0.5" footer="0.5"/>
  <pageSetup paperSize="9" scale="76" firstPageNumber="6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43" max="9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499984740745262"/>
  </sheetPr>
  <dimension ref="A1:Q55"/>
  <sheetViews>
    <sheetView view="pageBreakPreview" topLeftCell="A28" zoomScale="90" zoomScaleNormal="78" zoomScaleSheetLayoutView="90" workbookViewId="0">
      <selection activeCell="C50" sqref="C50"/>
    </sheetView>
  </sheetViews>
  <sheetFormatPr defaultColWidth="9.109375" defaultRowHeight="21.15" customHeight="1" x14ac:dyDescent="0.25"/>
  <cols>
    <col min="1" max="1" width="46.5546875" customWidth="1"/>
    <col min="2" max="2" width="5.44140625" style="6" customWidth="1"/>
    <col min="3" max="3" width="14.44140625" bestFit="1" customWidth="1"/>
    <col min="4" max="4" width="1.109375" customWidth="1"/>
    <col min="5" max="5" width="12.5546875" customWidth="1"/>
    <col min="6" max="6" width="1.109375" customWidth="1"/>
    <col min="7" max="7" width="13.109375" customWidth="1"/>
    <col min="8" max="8" width="1.109375" customWidth="1"/>
    <col min="9" max="9" width="17.5546875" bestFit="1" customWidth="1"/>
    <col min="10" max="10" width="1.109375" customWidth="1"/>
    <col min="11" max="11" width="15.33203125" bestFit="1" customWidth="1"/>
    <col min="12" max="12" width="1.109375" customWidth="1"/>
    <col min="13" max="13" width="10.88671875" customWidth="1"/>
    <col min="14" max="14" width="1.109375" customWidth="1"/>
    <col min="15" max="15" width="15.44140625" bestFit="1" customWidth="1"/>
    <col min="16" max="16" width="10.5546875" bestFit="1" customWidth="1"/>
    <col min="17" max="17" width="10.6640625" bestFit="1" customWidth="1"/>
  </cols>
  <sheetData>
    <row r="1" spans="1:15" ht="20.149999999999999" customHeight="1" x14ac:dyDescent="0.3">
      <c r="A1" s="1" t="s">
        <v>0</v>
      </c>
      <c r="B1" s="137"/>
      <c r="C1" s="2"/>
      <c r="D1" s="2"/>
      <c r="E1" s="20"/>
      <c r="F1" s="19"/>
      <c r="G1" s="20"/>
      <c r="H1" s="19"/>
      <c r="I1" s="20"/>
      <c r="J1" s="138"/>
      <c r="K1" s="20"/>
      <c r="L1" s="138"/>
      <c r="M1" s="25"/>
      <c r="N1" s="138"/>
      <c r="O1" s="20"/>
    </row>
    <row r="2" spans="1:15" ht="20.149999999999999" customHeight="1" x14ac:dyDescent="0.3">
      <c r="A2" s="1" t="s">
        <v>1</v>
      </c>
      <c r="B2" s="137"/>
      <c r="C2" s="2"/>
      <c r="D2" s="2"/>
      <c r="E2" s="20"/>
      <c r="F2" s="19"/>
      <c r="G2" s="20"/>
      <c r="H2" s="19"/>
      <c r="I2" s="20"/>
      <c r="J2" s="138"/>
      <c r="K2" s="20"/>
      <c r="L2" s="138"/>
      <c r="M2" s="25"/>
      <c r="N2" s="138"/>
      <c r="O2" s="20"/>
    </row>
    <row r="3" spans="1:15" ht="20.149999999999999" customHeight="1" x14ac:dyDescent="0.3">
      <c r="A3" s="13" t="s">
        <v>80</v>
      </c>
      <c r="B3" s="139"/>
      <c r="C3" s="3"/>
      <c r="D3" s="3"/>
      <c r="E3" s="20"/>
      <c r="F3" s="19"/>
      <c r="G3" s="20"/>
      <c r="H3" s="19"/>
      <c r="I3" s="20"/>
      <c r="J3" s="138"/>
      <c r="K3" s="20"/>
      <c r="L3" s="138"/>
      <c r="M3" s="25"/>
      <c r="N3" s="138"/>
      <c r="O3" s="20"/>
    </row>
    <row r="4" spans="1:15" ht="20.149999999999999" customHeight="1" x14ac:dyDescent="0.3">
      <c r="A4" s="13"/>
      <c r="B4" s="139"/>
      <c r="C4" s="3"/>
      <c r="D4" s="3"/>
      <c r="E4" s="20"/>
      <c r="F4" s="19"/>
      <c r="G4" s="20"/>
      <c r="H4" s="19"/>
      <c r="I4" s="20"/>
      <c r="J4" s="138"/>
      <c r="K4" s="20"/>
      <c r="L4" s="138"/>
      <c r="M4" s="25"/>
      <c r="N4" s="138"/>
      <c r="O4" s="20"/>
    </row>
    <row r="5" spans="1:15" ht="20.149999999999999" customHeight="1" x14ac:dyDescent="0.3">
      <c r="A5" s="13"/>
      <c r="B5" s="139"/>
      <c r="C5" s="201" t="s">
        <v>81</v>
      </c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</row>
    <row r="6" spans="1:15" ht="20.149999999999999" customHeight="1" x14ac:dyDescent="0.3">
      <c r="A6" s="13"/>
      <c r="B6" s="139"/>
      <c r="C6" s="189" t="s">
        <v>147</v>
      </c>
      <c r="D6" s="10"/>
      <c r="E6" s="32"/>
      <c r="F6" s="10"/>
      <c r="J6" s="8"/>
      <c r="K6" s="23" t="s">
        <v>82</v>
      </c>
      <c r="L6" s="10"/>
      <c r="M6" s="10"/>
      <c r="N6" s="10"/>
      <c r="O6" s="10"/>
    </row>
    <row r="7" spans="1:15" ht="20.149999999999999" customHeight="1" x14ac:dyDescent="0.3">
      <c r="A7" s="13"/>
      <c r="B7" s="139"/>
      <c r="C7" s="189" t="s">
        <v>148</v>
      </c>
      <c r="D7" s="23"/>
      <c r="E7" s="23"/>
      <c r="F7" s="29"/>
      <c r="K7" s="23" t="s">
        <v>83</v>
      </c>
      <c r="L7" s="29"/>
      <c r="M7" s="23" t="s">
        <v>84</v>
      </c>
      <c r="N7" s="23"/>
      <c r="O7" s="23" t="s">
        <v>85</v>
      </c>
    </row>
    <row r="8" spans="1:15" ht="20.149999999999999" customHeight="1" x14ac:dyDescent="0.3">
      <c r="A8" s="13"/>
      <c r="B8" s="139"/>
      <c r="C8" s="189" t="s">
        <v>149</v>
      </c>
      <c r="D8" s="23"/>
      <c r="E8" s="23"/>
      <c r="F8" s="23"/>
      <c r="G8" s="208" t="s">
        <v>86</v>
      </c>
      <c r="H8" s="208"/>
      <c r="I8" s="208"/>
      <c r="J8" s="4"/>
      <c r="K8" s="23" t="s">
        <v>87</v>
      </c>
      <c r="L8" s="4"/>
      <c r="M8" s="23" t="s">
        <v>88</v>
      </c>
      <c r="N8" s="23"/>
      <c r="O8" s="23" t="s">
        <v>89</v>
      </c>
    </row>
    <row r="9" spans="1:15" ht="20.149999999999999" customHeight="1" x14ac:dyDescent="0.25">
      <c r="A9" s="13"/>
      <c r="B9" s="6" t="s">
        <v>8</v>
      </c>
      <c r="C9" s="189" t="s">
        <v>170</v>
      </c>
      <c r="D9" s="23"/>
      <c r="E9" s="23" t="s">
        <v>90</v>
      </c>
      <c r="F9" s="23"/>
      <c r="G9" s="23" t="s">
        <v>91</v>
      </c>
      <c r="H9" s="23"/>
      <c r="I9" s="23" t="s">
        <v>92</v>
      </c>
      <c r="J9" s="23"/>
      <c r="K9" s="23" t="s">
        <v>93</v>
      </c>
      <c r="M9" s="23" t="s">
        <v>94</v>
      </c>
      <c r="N9" s="23"/>
      <c r="O9" s="23" t="s">
        <v>95</v>
      </c>
    </row>
    <row r="10" spans="1:15" ht="20.149999999999999" customHeight="1" x14ac:dyDescent="0.25">
      <c r="C10" s="202" t="s">
        <v>10</v>
      </c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</row>
    <row r="11" spans="1:15" ht="20.149999999999999" customHeight="1" x14ac:dyDescent="0.25">
      <c r="A11" s="16" t="s">
        <v>154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ht="20.149999999999999" customHeight="1" x14ac:dyDescent="0.25">
      <c r="A12" s="11" t="s">
        <v>101</v>
      </c>
      <c r="C12" s="33">
        <v>330000</v>
      </c>
      <c r="D12" s="25"/>
      <c r="E12" s="33">
        <v>420491</v>
      </c>
      <c r="F12" s="25"/>
      <c r="G12" s="33">
        <v>33000</v>
      </c>
      <c r="H12" s="35"/>
      <c r="I12" s="33">
        <v>1607375</v>
      </c>
      <c r="J12" s="35"/>
      <c r="K12" s="25">
        <f>SUM(C12:J12)</f>
        <v>2390866</v>
      </c>
      <c r="L12" s="19"/>
      <c r="M12" s="25">
        <v>1</v>
      </c>
      <c r="N12" s="19"/>
      <c r="O12" s="20">
        <f>SUM(K12:M12)</f>
        <v>2390867</v>
      </c>
    </row>
    <row r="13" spans="1:15" ht="13.6" customHeight="1" x14ac:dyDescent="0.25">
      <c r="A13" s="11"/>
      <c r="C13" s="20"/>
      <c r="D13" s="19"/>
      <c r="E13" s="20"/>
      <c r="F13" s="19"/>
      <c r="G13" s="20"/>
      <c r="H13" s="19"/>
      <c r="I13" s="20"/>
      <c r="J13" s="19"/>
      <c r="K13" s="20"/>
      <c r="L13" s="19"/>
      <c r="M13" s="25"/>
      <c r="N13" s="19"/>
      <c r="O13" s="20"/>
    </row>
    <row r="14" spans="1:15" ht="20.149999999999999" customHeight="1" x14ac:dyDescent="0.25">
      <c r="A14" s="12" t="s">
        <v>96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 ht="20.149999999999999" customHeight="1" x14ac:dyDescent="0.3">
      <c r="A15" s="31" t="s">
        <v>166</v>
      </c>
      <c r="C15" s="35"/>
      <c r="D15" s="14"/>
      <c r="E15" s="35"/>
      <c r="F15" s="34"/>
      <c r="G15" s="35"/>
      <c r="H15" s="14"/>
      <c r="I15" s="22"/>
      <c r="J15" s="28"/>
      <c r="K15" s="22"/>
      <c r="L15" s="28"/>
      <c r="M15" s="27"/>
      <c r="N15" s="28"/>
      <c r="O15" s="22"/>
    </row>
    <row r="16" spans="1:15" ht="20.149999999999999" customHeight="1" x14ac:dyDescent="0.25">
      <c r="A16" s="18" t="s">
        <v>97</v>
      </c>
      <c r="B16" s="6">
        <v>9</v>
      </c>
      <c r="C16" s="34">
        <v>0</v>
      </c>
      <c r="D16" s="34"/>
      <c r="E16" s="34">
        <v>0</v>
      </c>
      <c r="F16" s="34"/>
      <c r="G16" s="34">
        <v>0</v>
      </c>
      <c r="H16" s="9"/>
      <c r="I16" s="22">
        <v>-33000</v>
      </c>
      <c r="J16" s="9"/>
      <c r="K16" s="27">
        <f>SUM(C16:J16)</f>
        <v>-33000</v>
      </c>
      <c r="L16" s="9"/>
      <c r="M16" s="27">
        <v>0</v>
      </c>
      <c r="N16" s="9"/>
      <c r="O16" s="22">
        <f>SUM(K16:M16)</f>
        <v>-33000</v>
      </c>
    </row>
    <row r="17" spans="1:17" ht="20.149999999999999" customHeight="1" x14ac:dyDescent="0.3">
      <c r="A17" s="31" t="s">
        <v>167</v>
      </c>
      <c r="C17" s="15">
        <f>SUM(C16)</f>
        <v>0</v>
      </c>
      <c r="D17" s="9"/>
      <c r="E17" s="15">
        <f>SUM(E16)</f>
        <v>0</v>
      </c>
      <c r="F17" s="9"/>
      <c r="G17" s="15">
        <f>SUM(G16)</f>
        <v>0</v>
      </c>
      <c r="H17" s="9"/>
      <c r="I17" s="15">
        <f>SUM(I16)</f>
        <v>-33000</v>
      </c>
      <c r="J17" s="9"/>
      <c r="K17" s="15">
        <f>SUM(K16)</f>
        <v>-33000</v>
      </c>
      <c r="L17" s="9"/>
      <c r="M17" s="15">
        <f>SUM(M16)</f>
        <v>0</v>
      </c>
      <c r="N17" s="9"/>
      <c r="O17" s="15">
        <f>SUM(O15:O16)</f>
        <v>-33000</v>
      </c>
    </row>
    <row r="18" spans="1:17" ht="13.6" customHeight="1" x14ac:dyDescent="0.25"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pans="1:17" ht="20.149999999999999" customHeight="1" x14ac:dyDescent="0.25">
      <c r="A19" s="12" t="s">
        <v>98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7" ht="20.149999999999999" customHeight="1" x14ac:dyDescent="0.25">
      <c r="A20" s="18" t="s">
        <v>102</v>
      </c>
      <c r="C20" s="35">
        <v>0</v>
      </c>
      <c r="D20" s="14"/>
      <c r="E20" s="35">
        <v>0</v>
      </c>
      <c r="F20" s="34"/>
      <c r="G20" s="35">
        <v>0</v>
      </c>
      <c r="H20" s="14"/>
      <c r="I20" s="35">
        <f>' PL6-7 (9M)'!F42</f>
        <v>261155</v>
      </c>
      <c r="J20" s="14"/>
      <c r="K20" s="27">
        <f>SUM(C20:J20)</f>
        <v>261155</v>
      </c>
      <c r="L20" s="14"/>
      <c r="M20" s="35">
        <v>0</v>
      </c>
      <c r="N20" s="14"/>
      <c r="O20" s="22">
        <f>SUM(K20:N20)</f>
        <v>261155</v>
      </c>
    </row>
    <row r="21" spans="1:17" ht="20.149999999999999" customHeight="1" x14ac:dyDescent="0.25">
      <c r="A21" s="18" t="s">
        <v>99</v>
      </c>
      <c r="C21" s="35">
        <v>0</v>
      </c>
      <c r="D21" s="9"/>
      <c r="E21" s="35">
        <v>0</v>
      </c>
      <c r="F21" s="9"/>
      <c r="G21" s="35">
        <v>0</v>
      </c>
      <c r="H21" s="9"/>
      <c r="I21" s="34">
        <v>0</v>
      </c>
      <c r="J21" s="9"/>
      <c r="K21" s="27">
        <f>SUM(C21:J21)</f>
        <v>0</v>
      </c>
      <c r="L21" s="9"/>
      <c r="M21" s="35">
        <v>0</v>
      </c>
      <c r="N21" s="9"/>
      <c r="O21" s="22">
        <f>SUM(K21:N21)</f>
        <v>0</v>
      </c>
    </row>
    <row r="22" spans="1:17" ht="20.149999999999999" customHeight="1" x14ac:dyDescent="0.25">
      <c r="A22" s="12" t="s">
        <v>75</v>
      </c>
      <c r="C22" s="15">
        <f>SUM(C20:C21)</f>
        <v>0</v>
      </c>
      <c r="D22" s="9"/>
      <c r="E22" s="15">
        <f>SUM(E20:E21)</f>
        <v>0</v>
      </c>
      <c r="F22" s="9"/>
      <c r="G22" s="15">
        <f>SUM(G20:G21)</f>
        <v>0</v>
      </c>
      <c r="H22" s="9"/>
      <c r="I22" s="15">
        <f>SUM(I20:I21)</f>
        <v>261155</v>
      </c>
      <c r="J22" s="9"/>
      <c r="K22" s="15">
        <f>SUM(K20:K21)</f>
        <v>261155</v>
      </c>
      <c r="L22" s="9"/>
      <c r="M22" s="15">
        <f>SUM(M20:M21)</f>
        <v>0</v>
      </c>
      <c r="N22" s="9"/>
      <c r="O22" s="15">
        <f>SUM(O20:O21)</f>
        <v>261155</v>
      </c>
    </row>
    <row r="23" spans="1:17" ht="13.6" customHeight="1" x14ac:dyDescent="0.25">
      <c r="A23" s="11"/>
      <c r="C23" s="20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19"/>
      <c r="O23" s="20"/>
    </row>
    <row r="24" spans="1:17" ht="20.149999999999999" customHeight="1" thickBot="1" x14ac:dyDescent="0.3">
      <c r="A24" s="11" t="s">
        <v>155</v>
      </c>
      <c r="C24" s="21">
        <f>SUM(C12,C17,C22)</f>
        <v>330000</v>
      </c>
      <c r="D24" s="19"/>
      <c r="E24" s="21">
        <f>SUM(E12,E17,E22)</f>
        <v>420491</v>
      </c>
      <c r="F24" s="19"/>
      <c r="G24" s="21">
        <f>SUM(G12,G17,G22)</f>
        <v>33000</v>
      </c>
      <c r="H24" s="19"/>
      <c r="I24" s="21">
        <f>SUM(I12,I17,I22)</f>
        <v>1835530</v>
      </c>
      <c r="J24" s="138"/>
      <c r="K24" s="21">
        <f>SUM(K12,K17,K22)</f>
        <v>2619021</v>
      </c>
      <c r="L24" s="138"/>
      <c r="M24" s="21">
        <f>SUM(M12,M17,M22)</f>
        <v>1</v>
      </c>
      <c r="N24" s="138"/>
      <c r="O24" s="21">
        <f>SUM(O12,O17,O22)</f>
        <v>2619022</v>
      </c>
      <c r="P24" s="26"/>
      <c r="Q24" s="26" t="s">
        <v>100</v>
      </c>
    </row>
    <row r="25" spans="1:17" ht="21.15" customHeight="1" thickTop="1" x14ac:dyDescent="0.25"/>
    <row r="27" spans="1:17" ht="19.5" customHeight="1" x14ac:dyDescent="0.3">
      <c r="A27" s="1" t="s">
        <v>0</v>
      </c>
      <c r="B27" s="137"/>
      <c r="C27" s="2"/>
      <c r="D27" s="2"/>
      <c r="E27" s="20"/>
      <c r="F27" s="19"/>
      <c r="G27" s="20"/>
      <c r="H27" s="19"/>
      <c r="I27" s="20"/>
      <c r="J27" s="138"/>
      <c r="K27" s="20"/>
      <c r="L27" s="138"/>
      <c r="M27" s="25"/>
      <c r="N27" s="138"/>
      <c r="O27" s="20"/>
    </row>
    <row r="28" spans="1:17" ht="19.5" customHeight="1" x14ac:dyDescent="0.3">
      <c r="A28" s="1" t="s">
        <v>1</v>
      </c>
      <c r="B28" s="137"/>
      <c r="C28" s="2"/>
      <c r="D28" s="2"/>
      <c r="E28" s="20"/>
      <c r="F28" s="19"/>
      <c r="G28" s="20"/>
      <c r="H28" s="19"/>
      <c r="I28" s="20"/>
      <c r="J28" s="138"/>
      <c r="K28" s="20"/>
      <c r="L28" s="138"/>
      <c r="M28" s="25"/>
      <c r="N28" s="138"/>
      <c r="O28" s="20"/>
    </row>
    <row r="29" spans="1:17" ht="19.5" customHeight="1" x14ac:dyDescent="0.3">
      <c r="A29" s="13" t="s">
        <v>80</v>
      </c>
      <c r="B29" s="139"/>
      <c r="C29" s="3"/>
      <c r="D29" s="3"/>
      <c r="E29" s="20"/>
      <c r="F29" s="19"/>
      <c r="G29" s="20"/>
      <c r="H29" s="19"/>
      <c r="I29" s="20"/>
      <c r="J29" s="138"/>
      <c r="K29" s="20"/>
      <c r="L29" s="138"/>
      <c r="M29" s="25"/>
      <c r="N29" s="138"/>
      <c r="O29" s="20"/>
    </row>
    <row r="30" spans="1:17" ht="19.5" customHeight="1" x14ac:dyDescent="0.3">
      <c r="A30" s="13"/>
      <c r="B30" s="139"/>
      <c r="C30" s="3"/>
      <c r="D30" s="3"/>
      <c r="E30" s="20"/>
      <c r="F30" s="19"/>
      <c r="G30" s="20"/>
      <c r="H30" s="19"/>
      <c r="I30" s="20"/>
      <c r="J30" s="138"/>
      <c r="K30" s="20"/>
      <c r="L30" s="138"/>
      <c r="M30" s="25"/>
      <c r="N30" s="138"/>
      <c r="O30" s="20"/>
    </row>
    <row r="31" spans="1:17" ht="19.5" customHeight="1" x14ac:dyDescent="0.3">
      <c r="A31" s="13"/>
      <c r="B31" s="139"/>
      <c r="C31" s="201" t="s">
        <v>81</v>
      </c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</row>
    <row r="32" spans="1:17" ht="19.5" customHeight="1" x14ac:dyDescent="0.3">
      <c r="A32" s="13"/>
      <c r="B32" s="139"/>
      <c r="C32" s="189" t="s">
        <v>147</v>
      </c>
      <c r="D32" s="10"/>
      <c r="E32" s="32"/>
      <c r="F32" s="10"/>
      <c r="J32" s="8"/>
      <c r="K32" s="23" t="s">
        <v>82</v>
      </c>
      <c r="L32" s="10"/>
      <c r="M32" s="10"/>
      <c r="N32" s="10"/>
      <c r="O32" s="10"/>
    </row>
    <row r="33" spans="1:15" ht="19.5" customHeight="1" x14ac:dyDescent="0.3">
      <c r="A33" s="13"/>
      <c r="B33" s="139"/>
      <c r="C33" s="189" t="s">
        <v>148</v>
      </c>
      <c r="D33" s="23"/>
      <c r="E33" s="23"/>
      <c r="F33" s="29"/>
      <c r="K33" s="23" t="s">
        <v>83</v>
      </c>
      <c r="L33" s="29"/>
      <c r="M33" s="23" t="s">
        <v>84</v>
      </c>
      <c r="N33" s="23"/>
      <c r="O33" s="23" t="s">
        <v>85</v>
      </c>
    </row>
    <row r="34" spans="1:15" ht="19.5" customHeight="1" x14ac:dyDescent="0.3">
      <c r="A34" s="13"/>
      <c r="B34" s="139"/>
      <c r="C34" s="189" t="s">
        <v>149</v>
      </c>
      <c r="D34" s="23"/>
      <c r="E34" s="23"/>
      <c r="F34" s="23"/>
      <c r="G34" s="208" t="s">
        <v>86</v>
      </c>
      <c r="H34" s="208"/>
      <c r="I34" s="208"/>
      <c r="J34" s="4"/>
      <c r="K34" s="23" t="s">
        <v>87</v>
      </c>
      <c r="L34" s="4"/>
      <c r="M34" s="23" t="s">
        <v>88</v>
      </c>
      <c r="N34" s="23"/>
      <c r="O34" s="23" t="s">
        <v>89</v>
      </c>
    </row>
    <row r="35" spans="1:15" ht="19.5" customHeight="1" x14ac:dyDescent="0.25">
      <c r="A35" s="13"/>
      <c r="B35" s="6" t="s">
        <v>8</v>
      </c>
      <c r="C35" s="189" t="s">
        <v>170</v>
      </c>
      <c r="D35" s="23"/>
      <c r="E35" s="23" t="s">
        <v>90</v>
      </c>
      <c r="F35" s="23"/>
      <c r="G35" s="23" t="s">
        <v>91</v>
      </c>
      <c r="H35" s="23"/>
      <c r="I35" s="23" t="s">
        <v>92</v>
      </c>
      <c r="J35" s="23"/>
      <c r="K35" s="23" t="s">
        <v>93</v>
      </c>
      <c r="M35" s="23" t="s">
        <v>94</v>
      </c>
      <c r="N35" s="23"/>
      <c r="O35" s="23" t="s">
        <v>95</v>
      </c>
    </row>
    <row r="36" spans="1:15" ht="19.5" customHeight="1" x14ac:dyDescent="0.25">
      <c r="C36" s="202" t="s">
        <v>10</v>
      </c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</row>
    <row r="37" spans="1:15" ht="19.5" customHeight="1" x14ac:dyDescent="0.25">
      <c r="A37" s="162" t="s">
        <v>168</v>
      </c>
      <c r="B37" s="163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</row>
    <row r="38" spans="1:15" ht="19.5" customHeight="1" x14ac:dyDescent="0.25">
      <c r="A38" s="165" t="s">
        <v>165</v>
      </c>
      <c r="B38" s="163"/>
      <c r="C38" s="166">
        <v>330000</v>
      </c>
      <c r="D38" s="167"/>
      <c r="E38" s="166">
        <v>420491</v>
      </c>
      <c r="F38" s="167"/>
      <c r="G38" s="166">
        <v>33000</v>
      </c>
      <c r="H38" s="168"/>
      <c r="I38" s="166">
        <v>1900492</v>
      </c>
      <c r="J38" s="168"/>
      <c r="K38" s="169">
        <f>SUM(C38:J38)</f>
        <v>2683983</v>
      </c>
      <c r="L38" s="170"/>
      <c r="M38" s="167">
        <v>1</v>
      </c>
      <c r="N38" s="170"/>
      <c r="O38" s="171">
        <f>SUM(K38:M38)</f>
        <v>2683984</v>
      </c>
    </row>
    <row r="39" spans="1:15" ht="11.95" customHeight="1" x14ac:dyDescent="0.25">
      <c r="A39" s="11"/>
      <c r="C39" s="20"/>
      <c r="D39" s="19"/>
      <c r="E39" s="20"/>
      <c r="F39" s="19"/>
      <c r="G39" s="20"/>
      <c r="H39" s="19"/>
      <c r="I39" s="20"/>
      <c r="J39" s="19"/>
      <c r="K39" s="20"/>
      <c r="L39" s="19"/>
      <c r="M39" s="20"/>
      <c r="N39" s="19"/>
      <c r="O39" s="20"/>
    </row>
    <row r="40" spans="1:15" ht="19.5" customHeight="1" x14ac:dyDescent="0.25">
      <c r="A40" s="173" t="s">
        <v>96</v>
      </c>
      <c r="B40" s="163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</row>
    <row r="41" spans="1:15" ht="19.5" customHeight="1" x14ac:dyDescent="0.3">
      <c r="A41" s="174" t="s">
        <v>166</v>
      </c>
      <c r="B41" s="163"/>
      <c r="C41" s="168"/>
      <c r="D41" s="175"/>
      <c r="E41" s="168"/>
      <c r="F41" s="176"/>
      <c r="G41" s="168"/>
      <c r="H41" s="175"/>
      <c r="I41" s="150"/>
      <c r="J41" s="177"/>
      <c r="K41" s="150"/>
      <c r="L41" s="177"/>
      <c r="M41" s="154"/>
      <c r="N41" s="177"/>
      <c r="O41" s="150"/>
    </row>
    <row r="42" spans="1:15" ht="19.5" customHeight="1" x14ac:dyDescent="0.25">
      <c r="A42" s="178" t="s">
        <v>97</v>
      </c>
      <c r="B42" s="163">
        <v>9</v>
      </c>
      <c r="C42" s="179">
        <v>0</v>
      </c>
      <c r="D42" s="155"/>
      <c r="E42" s="179">
        <v>0</v>
      </c>
      <c r="F42" s="155"/>
      <c r="G42" s="179">
        <v>0</v>
      </c>
      <c r="H42" s="155"/>
      <c r="I42" s="150">
        <v>-99000</v>
      </c>
      <c r="J42" s="155"/>
      <c r="K42" s="180">
        <f>SUM(C42:J42)</f>
        <v>-99000</v>
      </c>
      <c r="L42" s="155"/>
      <c r="M42" s="179">
        <v>0</v>
      </c>
      <c r="N42" s="155"/>
      <c r="O42" s="181">
        <f>SUM(K42:M42)</f>
        <v>-99000</v>
      </c>
    </row>
    <row r="43" spans="1:15" ht="19.5" customHeight="1" x14ac:dyDescent="0.3">
      <c r="A43" s="174" t="s">
        <v>167</v>
      </c>
      <c r="B43" s="163"/>
      <c r="C43" s="182">
        <f>SUM(C42)</f>
        <v>0</v>
      </c>
      <c r="D43" s="155"/>
      <c r="E43" s="182">
        <f>SUM(E42)</f>
        <v>0</v>
      </c>
      <c r="F43" s="155"/>
      <c r="G43" s="182">
        <f>SUM(G42)</f>
        <v>0</v>
      </c>
      <c r="H43" s="155"/>
      <c r="I43" s="183">
        <f>SUM(I42)</f>
        <v>-99000</v>
      </c>
      <c r="J43" s="155"/>
      <c r="K43" s="183">
        <f>SUM(K42)</f>
        <v>-99000</v>
      </c>
      <c r="L43" s="155"/>
      <c r="M43" s="184">
        <f>SUM(M42)</f>
        <v>0</v>
      </c>
      <c r="N43" s="155"/>
      <c r="O43" s="183">
        <f>SUM(O41:O42)</f>
        <v>-99000</v>
      </c>
    </row>
    <row r="44" spans="1:15" ht="11.95" customHeight="1" x14ac:dyDescent="0.25">
      <c r="A44" s="11"/>
      <c r="C44" s="20"/>
      <c r="D44" s="19"/>
      <c r="E44" s="20"/>
      <c r="F44" s="19"/>
      <c r="G44" s="20"/>
      <c r="H44" s="19"/>
      <c r="I44" s="20"/>
      <c r="J44" s="19"/>
      <c r="K44" s="20"/>
      <c r="L44" s="19"/>
      <c r="M44" s="20"/>
      <c r="N44" s="19"/>
      <c r="O44" s="20"/>
    </row>
    <row r="45" spans="1:15" ht="19.5" customHeight="1" x14ac:dyDescent="0.25">
      <c r="A45" s="173" t="s">
        <v>98</v>
      </c>
      <c r="B45" s="163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</row>
    <row r="46" spans="1:15" ht="19.5" customHeight="1" x14ac:dyDescent="0.25">
      <c r="A46" s="178" t="s">
        <v>102</v>
      </c>
      <c r="B46" s="163"/>
      <c r="C46" s="179">
        <v>0</v>
      </c>
      <c r="D46" s="175"/>
      <c r="E46" s="179">
        <v>0</v>
      </c>
      <c r="F46" s="176"/>
      <c r="G46" s="179">
        <v>0</v>
      </c>
      <c r="H46" s="175"/>
      <c r="I46" s="185">
        <v>160253</v>
      </c>
      <c r="J46" s="175"/>
      <c r="K46" s="180">
        <f>SUM(C46:J46)</f>
        <v>160253</v>
      </c>
      <c r="L46" s="175"/>
      <c r="M46" s="179">
        <v>0</v>
      </c>
      <c r="N46" s="175"/>
      <c r="O46" s="181">
        <f>SUM(K46:N46)</f>
        <v>160253</v>
      </c>
    </row>
    <row r="47" spans="1:15" ht="19.5" customHeight="1" x14ac:dyDescent="0.25">
      <c r="A47" s="178" t="s">
        <v>99</v>
      </c>
      <c r="B47" s="163"/>
      <c r="C47" s="179">
        <v>0</v>
      </c>
      <c r="D47" s="155"/>
      <c r="E47" s="179">
        <v>0</v>
      </c>
      <c r="F47" s="155"/>
      <c r="G47" s="179">
        <v>0</v>
      </c>
      <c r="H47" s="155"/>
      <c r="I47" s="179">
        <v>-4196</v>
      </c>
      <c r="J47" s="155"/>
      <c r="K47" s="186">
        <f>SUM(C47:J47)</f>
        <v>-4196</v>
      </c>
      <c r="L47" s="155"/>
      <c r="M47" s="179">
        <v>0</v>
      </c>
      <c r="N47" s="155"/>
      <c r="O47" s="186">
        <f>SUM(K47:N47)</f>
        <v>-4196</v>
      </c>
    </row>
    <row r="48" spans="1:15" ht="19.5" customHeight="1" x14ac:dyDescent="0.25">
      <c r="A48" s="173" t="s">
        <v>75</v>
      </c>
      <c r="B48" s="163"/>
      <c r="C48" s="182">
        <f>SUM(C46:C47)</f>
        <v>0</v>
      </c>
      <c r="D48" s="155"/>
      <c r="E48" s="182">
        <f>SUM(E46:E47)</f>
        <v>0</v>
      </c>
      <c r="F48" s="155"/>
      <c r="G48" s="182">
        <f>SUM(G46:G47)</f>
        <v>0</v>
      </c>
      <c r="H48" s="155"/>
      <c r="I48" s="183">
        <f>SUM(I46:I47)</f>
        <v>156057</v>
      </c>
      <c r="J48" s="155"/>
      <c r="K48" s="183">
        <f>SUM(K46:K47)</f>
        <v>156057</v>
      </c>
      <c r="L48" s="155"/>
      <c r="M48" s="182">
        <f>SUM(M46:M47)</f>
        <v>0</v>
      </c>
      <c r="N48" s="155"/>
      <c r="O48" s="183">
        <f>SUM(O46:O47)</f>
        <v>156057</v>
      </c>
    </row>
    <row r="49" spans="1:15" ht="11.95" customHeight="1" x14ac:dyDescent="0.25">
      <c r="A49" s="11"/>
      <c r="C49" s="20"/>
      <c r="D49" s="19"/>
      <c r="E49" s="20"/>
      <c r="F49" s="19"/>
      <c r="G49" s="20"/>
      <c r="H49" s="19"/>
      <c r="I49" s="20"/>
      <c r="J49" s="19"/>
      <c r="K49" s="20"/>
      <c r="L49" s="19"/>
      <c r="M49" s="20"/>
      <c r="N49" s="19"/>
      <c r="O49" s="20"/>
    </row>
    <row r="50" spans="1:15" ht="19.5" customHeight="1" thickBot="1" x14ac:dyDescent="0.3">
      <c r="A50" s="165" t="s">
        <v>169</v>
      </c>
      <c r="B50" s="163"/>
      <c r="C50" s="187">
        <f>SUM(C38,C43,C48)</f>
        <v>330000</v>
      </c>
      <c r="D50" s="170"/>
      <c r="E50" s="187">
        <f>SUM(E38,E43,E48)</f>
        <v>420491</v>
      </c>
      <c r="F50" s="170"/>
      <c r="G50" s="187">
        <f>SUM(G38,G43,G48)</f>
        <v>33000</v>
      </c>
      <c r="H50" s="170"/>
      <c r="I50" s="187">
        <f>SUM(I38,I43,I48)</f>
        <v>1957549</v>
      </c>
      <c r="J50" s="188"/>
      <c r="K50" s="187">
        <f>SUM(K38,K43,K48)</f>
        <v>2741040</v>
      </c>
      <c r="L50" s="188"/>
      <c r="M50" s="187">
        <f>SUM(M38,M43,M48)</f>
        <v>1</v>
      </c>
      <c r="N50" s="188"/>
      <c r="O50" s="187">
        <f>SUM(O38,O43,O48)</f>
        <v>2741041</v>
      </c>
    </row>
    <row r="51" spans="1:15" ht="19.5" customHeight="1" thickTop="1" x14ac:dyDescent="0.25"/>
    <row r="52" spans="1:15" ht="19.5" customHeight="1" x14ac:dyDescent="0.25"/>
    <row r="53" spans="1:15" ht="19.5" customHeight="1" x14ac:dyDescent="0.25"/>
    <row r="54" spans="1:15" ht="19.5" customHeight="1" x14ac:dyDescent="0.25">
      <c r="K54" s="71"/>
      <c r="O54" s="71"/>
    </row>
    <row r="55" spans="1:15" ht="19.5" customHeight="1" x14ac:dyDescent="0.25"/>
  </sheetData>
  <mergeCells count="6">
    <mergeCell ref="C31:O31"/>
    <mergeCell ref="G34:I34"/>
    <mergeCell ref="C36:O36"/>
    <mergeCell ref="C5:O5"/>
    <mergeCell ref="G8:I8"/>
    <mergeCell ref="C10:O10"/>
  </mergeCells>
  <phoneticPr fontId="5" type="noConversion"/>
  <conditionalFormatting sqref="C15 E15 G15">
    <cfRule type="expression" priority="40" stopIfTrue="1">
      <formula>"if(E11&gt;0,#,##0;(#,##0),"-")"</formula>
    </cfRule>
  </conditionalFormatting>
  <conditionalFormatting sqref="C17">
    <cfRule type="expression" priority="38" stopIfTrue="1">
      <formula>"if(E11&gt;0,#,##0;(#,##0),"-")"</formula>
    </cfRule>
  </conditionalFormatting>
  <conditionalFormatting sqref="C20:C22 E20:E22 G20:G22">
    <cfRule type="expression" priority="19" stopIfTrue="1">
      <formula>"if(E11&gt;0,#,##0;(#,##0),"-")"</formula>
    </cfRule>
  </conditionalFormatting>
  <conditionalFormatting sqref="C41:C43">
    <cfRule type="expression" priority="10" stopIfTrue="1">
      <formula>"if(E11&gt;0,#,##0;(#,##0),"-")"</formula>
    </cfRule>
  </conditionalFormatting>
  <conditionalFormatting sqref="C46:C48">
    <cfRule type="expression" priority="11" stopIfTrue="1">
      <formula>"if(E11&gt;0,#,##0;(#,##0),"-")"</formula>
    </cfRule>
  </conditionalFormatting>
  <conditionalFormatting sqref="C16:G16">
    <cfRule type="expression" priority="18" stopIfTrue="1">
      <formula>"if(E11&gt;0,#,##0;(#,##0),"-")"</formula>
    </cfRule>
  </conditionalFormatting>
  <conditionalFormatting sqref="C12:K12">
    <cfRule type="expression" priority="24" stopIfTrue="1">
      <formula>"if(E11&gt;0,#,##0;(#,##0),"-")"</formula>
    </cfRule>
  </conditionalFormatting>
  <conditionalFormatting sqref="C38:K38">
    <cfRule type="expression" priority="12" stopIfTrue="1">
      <formula>"if(E11&gt;0,#,##0;(#,##0),"-")"</formula>
    </cfRule>
  </conditionalFormatting>
  <conditionalFormatting sqref="E17">
    <cfRule type="expression" priority="34" stopIfTrue="1">
      <formula>"if(E11&gt;0,#,##0;(#,##0),"-")"</formula>
    </cfRule>
  </conditionalFormatting>
  <conditionalFormatting sqref="E41:E43">
    <cfRule type="expression" priority="8" stopIfTrue="1">
      <formula>"if(E11&gt;0,#,##0;(#,##0),"-")"</formula>
    </cfRule>
  </conditionalFormatting>
  <conditionalFormatting sqref="E46:E48">
    <cfRule type="expression" priority="9" stopIfTrue="1">
      <formula>"if(E11&gt;0,#,##0;(#,##0),"-")"</formula>
    </cfRule>
  </conditionalFormatting>
  <conditionalFormatting sqref="G17">
    <cfRule type="expression" priority="33" stopIfTrue="1">
      <formula>"if(E11&gt;0,#,##0;(#,##0),"-")"</formula>
    </cfRule>
  </conditionalFormatting>
  <conditionalFormatting sqref="G41:G43">
    <cfRule type="expression" priority="6" stopIfTrue="1">
      <formula>"if(E11&gt;0,#,##0;(#,##0),"-")"</formula>
    </cfRule>
  </conditionalFormatting>
  <conditionalFormatting sqref="G46:G48">
    <cfRule type="expression" priority="7" stopIfTrue="1">
      <formula>"if(E11&gt;0,#,##0;(#,##0),"-")"</formula>
    </cfRule>
  </conditionalFormatting>
  <conditionalFormatting sqref="I15:I17">
    <cfRule type="expression" priority="32" stopIfTrue="1">
      <formula>"if(E11&gt;0,#,##0;(#,##0),"-")"</formula>
    </cfRule>
  </conditionalFormatting>
  <conditionalFormatting sqref="I20:I22">
    <cfRule type="expression" priority="42" stopIfTrue="1">
      <formula>"if(E11&gt;0,#,##0;(#,##0),"-")"</formula>
    </cfRule>
  </conditionalFormatting>
  <conditionalFormatting sqref="I41:I43">
    <cfRule type="expression" priority="14" stopIfTrue="1">
      <formula>"if(E11&gt;0,#,##0;(#,##0),"-")"</formula>
    </cfRule>
  </conditionalFormatting>
  <conditionalFormatting sqref="I46:I48">
    <cfRule type="expression" priority="1" stopIfTrue="1">
      <formula>"if(E11&gt;0,#,##0;(#,##0),"-")"</formula>
    </cfRule>
  </conditionalFormatting>
  <conditionalFormatting sqref="K15:K17">
    <cfRule type="expression" priority="31" stopIfTrue="1">
      <formula>"if(E11&gt;0,#,##0;(#,##0),"-")"</formula>
    </cfRule>
  </conditionalFormatting>
  <conditionalFormatting sqref="K20:K22">
    <cfRule type="expression" priority="28" stopIfTrue="1">
      <formula>"if(E11&gt;0,#,##0;(#,##0),"-")"</formula>
    </cfRule>
  </conditionalFormatting>
  <conditionalFormatting sqref="K41:K43">
    <cfRule type="expression" priority="13" stopIfTrue="1">
      <formula>"if(E11&gt;0,#,##0;(#,##0),"-")"</formula>
    </cfRule>
  </conditionalFormatting>
  <conditionalFormatting sqref="K46:K48">
    <cfRule type="expression" priority="3" stopIfTrue="1">
      <formula>"if(E11&gt;0,#,##0;(#,##0),"-")"</formula>
    </cfRule>
  </conditionalFormatting>
  <conditionalFormatting sqref="M12">
    <cfRule type="expression" priority="41" stopIfTrue="1">
      <formula>"if(E11&gt;0,#,##0;(#,##0),"-")"</formula>
    </cfRule>
  </conditionalFormatting>
  <conditionalFormatting sqref="M15:M17">
    <cfRule type="expression" priority="30" stopIfTrue="1">
      <formula>"if(E11&gt;0,#,##0;(#,##0),"-")"</formula>
    </cfRule>
  </conditionalFormatting>
  <conditionalFormatting sqref="M20:M22">
    <cfRule type="expression" priority="17" stopIfTrue="1">
      <formula>"if(E11&gt;0,#,##0;(#,##0),"-")"</formula>
    </cfRule>
  </conditionalFormatting>
  <conditionalFormatting sqref="M38">
    <cfRule type="expression" priority="16" stopIfTrue="1">
      <formula>"if(E11&gt;0,#,##0;(#,##0),"-")"</formula>
    </cfRule>
  </conditionalFormatting>
  <conditionalFormatting sqref="M41:M43">
    <cfRule type="expression" priority="4" stopIfTrue="1">
      <formula>"if(E11&gt;0,#,##0;(#,##0),"-")"</formula>
    </cfRule>
  </conditionalFormatting>
  <conditionalFormatting sqref="M46:M48">
    <cfRule type="expression" priority="5" stopIfTrue="1">
      <formula>"if(E11&gt;0,#,##0;(#,##0),"-")"</formula>
    </cfRule>
  </conditionalFormatting>
  <conditionalFormatting sqref="O15:O17">
    <cfRule type="expression" priority="35" stopIfTrue="1">
      <formula>"if(E11&gt;0,#,##0;(#,##0),"-")"</formula>
    </cfRule>
  </conditionalFormatting>
  <conditionalFormatting sqref="O20:O22">
    <cfRule type="expression" priority="25" stopIfTrue="1">
      <formula>"if(E11&gt;0,#,##0;(#,##0),"-")"</formula>
    </cfRule>
  </conditionalFormatting>
  <conditionalFormatting sqref="O41:O43">
    <cfRule type="expression" priority="15" stopIfTrue="1">
      <formula>"if(E11&gt;0,#,##0;(#,##0),"-")"</formula>
    </cfRule>
  </conditionalFormatting>
  <conditionalFormatting sqref="O46:O48">
    <cfRule type="expression" priority="2" stopIfTrue="1">
      <formula>"if(E11&gt;0,#,##0;(#,##0),"-")"</formula>
    </cfRule>
  </conditionalFormatting>
  <pageMargins left="0.7" right="0.7" top="0.48" bottom="0.5" header="0.5" footer="0.5"/>
  <pageSetup paperSize="9" scale="84" firstPageNumber="8" orientation="landscape" useFirstPageNumber="1" r:id="rId1"/>
  <headerFooter>
    <oddFooter>&amp;LThe accompanying notes are an integral part of these interim financial statements.
&amp;C&amp;P</oddFooter>
  </headerFooter>
  <rowBreaks count="1" manualBreakCount="1">
    <brk id="26" max="16383" man="1"/>
  </rowBreaks>
  <colBreaks count="1" manualBreakCount="1">
    <brk id="15" max="1048575" man="1"/>
  </colBreaks>
  <customProperties>
    <customPr name="OrphanNamesChecked" r:id="rId2"/>
  </customPropertie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-0.499984740745262"/>
  </sheetPr>
  <dimension ref="A1:M107"/>
  <sheetViews>
    <sheetView view="pageBreakPreview" topLeftCell="A25" zoomScale="80" zoomScaleNormal="87" zoomScaleSheetLayoutView="80" workbookViewId="0">
      <selection activeCell="L17" sqref="L17"/>
    </sheetView>
  </sheetViews>
  <sheetFormatPr defaultRowHeight="20.3" customHeight="1" x14ac:dyDescent="0.25"/>
  <cols>
    <col min="1" max="1" width="49.88671875" customWidth="1"/>
    <col min="2" max="2" width="6.5546875" customWidth="1"/>
    <col min="3" max="3" width="14.109375" customWidth="1"/>
    <col min="4" max="4" width="1.5546875" customWidth="1"/>
    <col min="5" max="5" width="14.109375" customWidth="1"/>
    <col min="6" max="6" width="1.5546875" customWidth="1"/>
    <col min="7" max="7" width="14.109375" customWidth="1"/>
    <col min="8" max="8" width="1.5546875" customWidth="1"/>
    <col min="9" max="9" width="14.109375" customWidth="1"/>
    <col min="10" max="10" width="1.5546875" customWidth="1"/>
    <col min="11" max="11" width="14.109375" customWidth="1"/>
  </cols>
  <sheetData>
    <row r="1" spans="1:11" ht="20.149999999999999" customHeight="1" x14ac:dyDescent="0.3">
      <c r="A1" s="1" t="s">
        <v>0</v>
      </c>
      <c r="B1" s="30"/>
      <c r="C1" s="24"/>
      <c r="D1" s="24"/>
      <c r="E1" s="24"/>
      <c r="F1" s="24"/>
      <c r="G1" s="24"/>
      <c r="H1" s="24"/>
      <c r="I1" s="24"/>
      <c r="J1" s="24"/>
      <c r="K1" s="24"/>
    </row>
    <row r="2" spans="1:11" ht="20.149999999999999" customHeight="1" x14ac:dyDescent="0.3">
      <c r="A2" s="1" t="s">
        <v>1</v>
      </c>
      <c r="B2" s="6"/>
    </row>
    <row r="3" spans="1:11" ht="20.149999999999999" customHeight="1" x14ac:dyDescent="0.25">
      <c r="A3" s="13" t="s">
        <v>103</v>
      </c>
      <c r="B3" s="30"/>
      <c r="C3" s="24"/>
      <c r="D3" s="24"/>
      <c r="E3" s="24"/>
      <c r="F3" s="24"/>
      <c r="G3" s="24"/>
      <c r="H3" s="24"/>
      <c r="I3" s="24"/>
      <c r="J3" s="24"/>
      <c r="K3" s="24"/>
    </row>
    <row r="4" spans="1:11" ht="20.149999999999999" customHeight="1" x14ac:dyDescent="0.25">
      <c r="A4" s="13"/>
      <c r="B4" s="30"/>
      <c r="C4" s="24"/>
      <c r="D4" s="24"/>
      <c r="E4" s="24"/>
      <c r="F4" s="24"/>
      <c r="G4" s="24"/>
      <c r="H4" s="24"/>
      <c r="I4" s="24"/>
      <c r="J4" s="24"/>
      <c r="K4" s="24"/>
    </row>
    <row r="5" spans="1:11" ht="20.149999999999999" customHeight="1" x14ac:dyDescent="0.25">
      <c r="A5" s="5"/>
      <c r="B5" s="6"/>
      <c r="C5" s="201" t="s">
        <v>104</v>
      </c>
      <c r="D5" s="201"/>
      <c r="E5" s="201"/>
      <c r="F5" s="201"/>
      <c r="G5" s="201"/>
      <c r="H5" s="201"/>
      <c r="I5" s="201"/>
      <c r="J5" s="201"/>
      <c r="K5" s="201"/>
    </row>
    <row r="6" spans="1:11" ht="20.149999999999999" customHeight="1" x14ac:dyDescent="0.25">
      <c r="A6" s="5"/>
      <c r="B6" s="6"/>
      <c r="C6" s="189" t="s">
        <v>147</v>
      </c>
      <c r="D6" s="36"/>
      <c r="E6" s="36"/>
      <c r="F6" s="36"/>
      <c r="G6" s="36"/>
      <c r="H6" s="36"/>
      <c r="I6" s="36"/>
      <c r="J6" s="36"/>
      <c r="K6" s="36"/>
    </row>
    <row r="7" spans="1:11" s="2" customFormat="1" ht="20.149999999999999" customHeight="1" x14ac:dyDescent="0.3">
      <c r="A7" s="32"/>
      <c r="B7" s="6"/>
      <c r="C7" s="189" t="s">
        <v>148</v>
      </c>
      <c r="D7" s="23"/>
      <c r="E7"/>
      <c r="F7"/>
      <c r="G7"/>
      <c r="H7"/>
      <c r="I7"/>
      <c r="J7"/>
      <c r="K7" s="23"/>
    </row>
    <row r="8" spans="1:11" s="7" customFormat="1" ht="20.149999999999999" customHeight="1" x14ac:dyDescent="0.3">
      <c r="A8" s="32"/>
      <c r="B8" s="6"/>
      <c r="C8" s="189" t="s">
        <v>149</v>
      </c>
      <c r="D8" s="23"/>
      <c r="E8"/>
      <c r="F8" s="23"/>
      <c r="G8" s="208" t="s">
        <v>86</v>
      </c>
      <c r="H8" s="208"/>
      <c r="I8" s="208"/>
      <c r="J8" s="4"/>
      <c r="K8" s="23"/>
    </row>
    <row r="9" spans="1:11" s="3" customFormat="1" ht="20.149999999999999" customHeight="1" x14ac:dyDescent="0.25">
      <c r="A9" s="32"/>
      <c r="B9" s="6" t="s">
        <v>8</v>
      </c>
      <c r="C9" s="189" t="s">
        <v>170</v>
      </c>
      <c r="D9" s="23"/>
      <c r="E9" s="23" t="s">
        <v>90</v>
      </c>
      <c r="F9" s="23"/>
      <c r="G9" s="23" t="s">
        <v>91</v>
      </c>
      <c r="H9" s="23"/>
      <c r="I9" s="23" t="s">
        <v>92</v>
      </c>
      <c r="J9" s="23"/>
      <c r="K9" s="23" t="s">
        <v>105</v>
      </c>
    </row>
    <row r="10" spans="1:11" ht="20.149999999999999" customHeight="1" x14ac:dyDescent="0.25">
      <c r="A10" s="5"/>
      <c r="B10" s="6"/>
      <c r="C10" s="202" t="s">
        <v>10</v>
      </c>
      <c r="D10" s="202"/>
      <c r="E10" s="202"/>
      <c r="F10" s="202"/>
      <c r="G10" s="202"/>
      <c r="H10" s="202"/>
      <c r="I10" s="202"/>
      <c r="J10" s="202"/>
      <c r="K10" s="202"/>
    </row>
    <row r="11" spans="1:11" ht="20.149999999999999" customHeight="1" x14ac:dyDescent="0.25">
      <c r="A11" s="16" t="s">
        <v>154</v>
      </c>
      <c r="B11" s="6"/>
    </row>
    <row r="12" spans="1:11" ht="20.149999999999999" customHeight="1" x14ac:dyDescent="0.25">
      <c r="A12" s="11" t="s">
        <v>101</v>
      </c>
      <c r="B12" s="6"/>
      <c r="C12" s="98">
        <v>330000</v>
      </c>
      <c r="D12" s="99"/>
      <c r="E12" s="98">
        <v>420491</v>
      </c>
      <c r="F12" s="99"/>
      <c r="G12" s="98">
        <v>33000</v>
      </c>
      <c r="H12" s="99"/>
      <c r="I12" s="100">
        <v>1558847</v>
      </c>
      <c r="J12" s="101"/>
      <c r="K12" s="100">
        <f>SUM(C12,E12,G12,I12)</f>
        <v>2342338</v>
      </c>
    </row>
    <row r="13" spans="1:11" ht="11.65" customHeight="1" x14ac:dyDescent="0.25">
      <c r="A13" s="165"/>
      <c r="B13" s="163"/>
      <c r="C13" s="170"/>
      <c r="D13" s="170"/>
      <c r="E13" s="170"/>
      <c r="F13" s="170"/>
      <c r="G13" s="170"/>
      <c r="H13" s="170"/>
      <c r="I13" s="170"/>
      <c r="J13" s="170"/>
      <c r="K13" s="170"/>
    </row>
    <row r="14" spans="1:11" ht="20.149999999999999" customHeight="1" x14ac:dyDescent="0.25">
      <c r="A14" s="12" t="s">
        <v>96</v>
      </c>
      <c r="B14" s="6"/>
      <c r="C14" s="99"/>
      <c r="D14" s="99"/>
      <c r="E14" s="99"/>
      <c r="F14" s="99"/>
      <c r="G14" s="99"/>
      <c r="H14" s="99"/>
      <c r="I14" s="99"/>
      <c r="J14" s="99"/>
      <c r="K14" s="99"/>
    </row>
    <row r="15" spans="1:11" ht="20.149999999999999" customHeight="1" x14ac:dyDescent="0.3">
      <c r="A15" s="31" t="s">
        <v>166</v>
      </c>
      <c r="B15" s="6"/>
      <c r="C15" s="99"/>
      <c r="D15" s="99"/>
      <c r="E15" s="99"/>
      <c r="F15" s="99"/>
      <c r="G15" s="99"/>
      <c r="H15" s="99"/>
      <c r="I15" s="99"/>
      <c r="J15" s="99"/>
      <c r="K15" s="99"/>
    </row>
    <row r="16" spans="1:11" ht="20.149999999999999" customHeight="1" x14ac:dyDescent="0.25">
      <c r="A16" s="18" t="s">
        <v>97</v>
      </c>
      <c r="B16" s="6">
        <v>9</v>
      </c>
      <c r="C16" s="19">
        <v>0</v>
      </c>
      <c r="D16" s="19"/>
      <c r="E16" s="19">
        <v>0</v>
      </c>
      <c r="F16" s="19"/>
      <c r="G16" s="19">
        <v>0</v>
      </c>
      <c r="H16" s="19"/>
      <c r="I16" s="19">
        <v>-33000</v>
      </c>
      <c r="J16" s="19"/>
      <c r="K16" s="57">
        <f>SUM(C16:I16)</f>
        <v>-33000</v>
      </c>
    </row>
    <row r="17" spans="1:13" ht="20.149999999999999" customHeight="1" x14ac:dyDescent="0.3">
      <c r="A17" s="31" t="s">
        <v>167</v>
      </c>
      <c r="B17" s="6"/>
      <c r="C17" s="15">
        <f>SUM(C16)</f>
        <v>0</v>
      </c>
      <c r="D17" s="9"/>
      <c r="E17" s="15">
        <f>SUM(E16)</f>
        <v>0</v>
      </c>
      <c r="F17" s="9"/>
      <c r="G17" s="15">
        <f>SUM(G16)</f>
        <v>0</v>
      </c>
      <c r="H17" s="9"/>
      <c r="I17" s="15">
        <f>SUM(I16)</f>
        <v>-33000</v>
      </c>
      <c r="J17" s="9"/>
      <c r="K17" s="15">
        <f>SUM(K16)</f>
        <v>-33000</v>
      </c>
    </row>
    <row r="18" spans="1:13" ht="11.65" customHeight="1" x14ac:dyDescent="0.25">
      <c r="A18" s="165"/>
      <c r="B18" s="163"/>
      <c r="C18" s="170"/>
      <c r="D18" s="170"/>
      <c r="E18" s="170"/>
      <c r="F18" s="170"/>
      <c r="G18" s="170"/>
      <c r="H18" s="170"/>
      <c r="I18" s="170"/>
      <c r="J18" s="170"/>
      <c r="K18" s="170"/>
    </row>
    <row r="19" spans="1:13" ht="20.149999999999999" customHeight="1" x14ac:dyDescent="0.25">
      <c r="A19" s="12" t="s">
        <v>98</v>
      </c>
      <c r="B19" s="6"/>
      <c r="C19" s="99"/>
      <c r="D19" s="99"/>
      <c r="E19" s="99"/>
      <c r="F19" s="99"/>
      <c r="G19" s="99"/>
      <c r="H19" s="99"/>
      <c r="I19" s="99"/>
      <c r="J19" s="99"/>
      <c r="K19" s="99"/>
    </row>
    <row r="20" spans="1:13" ht="20.149999999999999" customHeight="1" x14ac:dyDescent="0.25">
      <c r="A20" s="17" t="s">
        <v>107</v>
      </c>
      <c r="B20" s="6"/>
      <c r="C20" s="19">
        <v>0</v>
      </c>
      <c r="D20" s="19"/>
      <c r="E20" s="19">
        <v>0</v>
      </c>
      <c r="F20" s="19"/>
      <c r="G20" s="19">
        <v>0</v>
      </c>
      <c r="H20" s="102"/>
      <c r="I20" s="35">
        <f>' PL6-7 (9M)'!J42</f>
        <v>257276</v>
      </c>
      <c r="J20" s="102"/>
      <c r="K20" s="35">
        <f>SUM(C20:I20)</f>
        <v>257276</v>
      </c>
    </row>
    <row r="21" spans="1:13" ht="20.149999999999999" customHeight="1" x14ac:dyDescent="0.25">
      <c r="A21" s="17" t="s">
        <v>106</v>
      </c>
      <c r="B21" s="6"/>
      <c r="C21" s="19">
        <v>0</v>
      </c>
      <c r="D21" s="19"/>
      <c r="E21" s="19">
        <v>0</v>
      </c>
      <c r="F21" s="19"/>
      <c r="G21" s="19">
        <v>0</v>
      </c>
      <c r="H21" s="70"/>
      <c r="I21" s="35">
        <v>0</v>
      </c>
      <c r="J21" s="70"/>
      <c r="K21" s="35">
        <v>0</v>
      </c>
    </row>
    <row r="22" spans="1:13" ht="20.149999999999999" customHeight="1" x14ac:dyDescent="0.25">
      <c r="A22" s="12" t="s">
        <v>75</v>
      </c>
      <c r="B22" s="6"/>
      <c r="C22" s="15">
        <v>0</v>
      </c>
      <c r="D22" s="9"/>
      <c r="E22" s="15">
        <v>0</v>
      </c>
      <c r="F22" s="9"/>
      <c r="G22" s="15">
        <v>0</v>
      </c>
      <c r="H22" s="70"/>
      <c r="I22" s="15">
        <f>SUM(I20:I21)</f>
        <v>257276</v>
      </c>
      <c r="J22" s="103">
        <f>SUM(J20:J21)</f>
        <v>0</v>
      </c>
      <c r="K22" s="15">
        <f>SUM(K20:K21)</f>
        <v>257276</v>
      </c>
    </row>
    <row r="23" spans="1:13" ht="11.65" customHeight="1" x14ac:dyDescent="0.25">
      <c r="A23" s="165"/>
      <c r="B23" s="163"/>
      <c r="C23" s="170"/>
      <c r="D23" s="170"/>
      <c r="E23" s="170"/>
      <c r="F23" s="170"/>
      <c r="G23" s="170"/>
      <c r="H23" s="170"/>
      <c r="I23" s="170"/>
      <c r="J23" s="170"/>
      <c r="K23" s="170"/>
    </row>
    <row r="24" spans="1:13" ht="20.149999999999999" customHeight="1" thickBot="1" x14ac:dyDescent="0.3">
      <c r="A24" s="11" t="s">
        <v>155</v>
      </c>
      <c r="B24" s="6"/>
      <c r="C24" s="105">
        <f>SUM(C12,C17,C22)</f>
        <v>330000</v>
      </c>
      <c r="D24" s="104"/>
      <c r="E24" s="105">
        <f>SUM(E12,E17,E22)</f>
        <v>420491</v>
      </c>
      <c r="F24" s="104"/>
      <c r="G24" s="105">
        <f>SUM(G12,G17,G22)</f>
        <v>33000</v>
      </c>
      <c r="H24" s="104"/>
      <c r="I24" s="105">
        <f>SUM(I12,I17,I22)</f>
        <v>1783123</v>
      </c>
      <c r="J24" s="104"/>
      <c r="K24" s="105">
        <f>SUM(K12,K17,K22)</f>
        <v>2566614</v>
      </c>
      <c r="L24" s="26"/>
      <c r="M24" s="26"/>
    </row>
    <row r="25" spans="1:13" ht="20.3" customHeight="1" thickTop="1" x14ac:dyDescent="0.25"/>
    <row r="26" spans="1:13" ht="20.149999999999999" customHeight="1" x14ac:dyDescent="0.3">
      <c r="A26" s="1" t="s">
        <v>0</v>
      </c>
      <c r="B26" s="30"/>
      <c r="C26" s="24"/>
      <c r="D26" s="24"/>
      <c r="E26" s="24"/>
      <c r="F26" s="24"/>
      <c r="G26" s="24"/>
      <c r="H26" s="24"/>
      <c r="I26" s="24"/>
      <c r="J26" s="24"/>
      <c r="K26" s="24"/>
    </row>
    <row r="27" spans="1:13" ht="20.149999999999999" customHeight="1" x14ac:dyDescent="0.3">
      <c r="A27" s="1" t="s">
        <v>1</v>
      </c>
      <c r="B27" s="6"/>
    </row>
    <row r="28" spans="1:13" ht="20.149999999999999" customHeight="1" x14ac:dyDescent="0.25">
      <c r="A28" s="13" t="s">
        <v>103</v>
      </c>
      <c r="B28" s="30"/>
      <c r="C28" s="24"/>
      <c r="D28" s="24"/>
      <c r="E28" s="24"/>
      <c r="F28" s="24"/>
      <c r="G28" s="24"/>
      <c r="H28" s="24"/>
      <c r="I28" s="24"/>
      <c r="J28" s="24"/>
      <c r="K28" s="24"/>
    </row>
    <row r="29" spans="1:13" ht="20.149999999999999" customHeight="1" x14ac:dyDescent="0.25">
      <c r="A29" s="13"/>
      <c r="B29" s="30"/>
      <c r="C29" s="24"/>
      <c r="D29" s="24"/>
      <c r="E29" s="24"/>
      <c r="F29" s="24"/>
      <c r="G29" s="24"/>
      <c r="H29" s="24"/>
      <c r="I29" s="24"/>
      <c r="J29" s="24"/>
      <c r="K29" s="24"/>
    </row>
    <row r="30" spans="1:13" ht="20.149999999999999" customHeight="1" x14ac:dyDescent="0.25">
      <c r="A30" s="5"/>
      <c r="B30" s="6"/>
      <c r="C30" s="201" t="s">
        <v>104</v>
      </c>
      <c r="D30" s="201"/>
      <c r="E30" s="201"/>
      <c r="F30" s="201"/>
      <c r="G30" s="201"/>
      <c r="H30" s="201"/>
      <c r="I30" s="201"/>
      <c r="J30" s="201"/>
      <c r="K30" s="201"/>
    </row>
    <row r="31" spans="1:13" ht="20.149999999999999" customHeight="1" x14ac:dyDescent="0.25">
      <c r="A31" s="5"/>
      <c r="B31" s="6"/>
      <c r="C31" s="189" t="s">
        <v>147</v>
      </c>
      <c r="D31" s="36"/>
      <c r="E31" s="36"/>
      <c r="F31" s="36"/>
      <c r="G31" s="36"/>
      <c r="H31" s="36"/>
      <c r="I31" s="36"/>
      <c r="J31" s="36"/>
      <c r="K31" s="36"/>
    </row>
    <row r="32" spans="1:13" s="2" customFormat="1" ht="20.149999999999999" customHeight="1" x14ac:dyDescent="0.3">
      <c r="A32" s="32"/>
      <c r="B32" s="6"/>
      <c r="C32" s="189" t="s">
        <v>148</v>
      </c>
      <c r="D32" s="23"/>
      <c r="E32"/>
      <c r="F32"/>
      <c r="G32"/>
      <c r="H32"/>
      <c r="I32"/>
      <c r="J32"/>
      <c r="K32" s="23"/>
    </row>
    <row r="33" spans="1:11" s="7" customFormat="1" ht="20.149999999999999" customHeight="1" x14ac:dyDescent="0.3">
      <c r="A33" s="32"/>
      <c r="B33" s="6"/>
      <c r="C33" s="189" t="s">
        <v>149</v>
      </c>
      <c r="D33" s="23"/>
      <c r="E33"/>
      <c r="F33" s="23"/>
      <c r="G33" s="208" t="s">
        <v>86</v>
      </c>
      <c r="H33" s="208"/>
      <c r="I33" s="208"/>
      <c r="J33" s="4"/>
      <c r="K33" s="23"/>
    </row>
    <row r="34" spans="1:11" s="3" customFormat="1" ht="20.149999999999999" customHeight="1" x14ac:dyDescent="0.25">
      <c r="A34" s="32"/>
      <c r="B34" s="6" t="s">
        <v>8</v>
      </c>
      <c r="C34" s="189" t="s">
        <v>170</v>
      </c>
      <c r="D34" s="23"/>
      <c r="E34" s="23" t="s">
        <v>90</v>
      </c>
      <c r="F34" s="23"/>
      <c r="G34" s="23" t="s">
        <v>91</v>
      </c>
      <c r="H34" s="23"/>
      <c r="I34" s="23" t="s">
        <v>92</v>
      </c>
      <c r="J34" s="23"/>
      <c r="K34" s="23" t="s">
        <v>105</v>
      </c>
    </row>
    <row r="35" spans="1:11" ht="20.149999999999999" customHeight="1" x14ac:dyDescent="0.25">
      <c r="A35" s="5"/>
      <c r="B35" s="6"/>
      <c r="C35" s="202" t="s">
        <v>10</v>
      </c>
      <c r="D35" s="202"/>
      <c r="E35" s="202"/>
      <c r="F35" s="202"/>
      <c r="G35" s="202"/>
      <c r="H35" s="202"/>
      <c r="I35" s="202"/>
      <c r="J35" s="202"/>
      <c r="K35" s="202"/>
    </row>
    <row r="36" spans="1:11" ht="20.149999999999999" customHeight="1" x14ac:dyDescent="0.25">
      <c r="A36" s="162" t="s">
        <v>168</v>
      </c>
      <c r="B36" s="163"/>
      <c r="C36" s="141"/>
      <c r="D36" s="141"/>
      <c r="E36" s="141"/>
      <c r="F36" s="141"/>
      <c r="G36" s="141"/>
      <c r="H36" s="141"/>
      <c r="I36" s="141"/>
      <c r="J36" s="141"/>
      <c r="K36" s="141"/>
    </row>
    <row r="37" spans="1:11" ht="20.149999999999999" customHeight="1" x14ac:dyDescent="0.25">
      <c r="A37" s="165" t="s">
        <v>165</v>
      </c>
      <c r="B37" s="163"/>
      <c r="C37" s="172">
        <v>330000</v>
      </c>
      <c r="D37" s="170"/>
      <c r="E37" s="172">
        <v>420491</v>
      </c>
      <c r="F37" s="170"/>
      <c r="G37" s="172">
        <v>33000</v>
      </c>
      <c r="H37" s="170"/>
      <c r="I37" s="167">
        <v>1847957</v>
      </c>
      <c r="J37" s="190"/>
      <c r="K37" s="169">
        <f>SUM(C37,E37,G37,I37)</f>
        <v>2631448</v>
      </c>
    </row>
    <row r="38" spans="1:11" ht="11.65" customHeight="1" x14ac:dyDescent="0.25">
      <c r="A38" s="165"/>
      <c r="B38" s="163"/>
      <c r="C38" s="170"/>
      <c r="D38" s="170"/>
      <c r="E38" s="170"/>
      <c r="F38" s="170"/>
      <c r="G38" s="170"/>
      <c r="H38" s="170"/>
      <c r="I38" s="170"/>
      <c r="J38" s="170"/>
      <c r="K38" s="170"/>
    </row>
    <row r="39" spans="1:11" ht="20.149999999999999" customHeight="1" x14ac:dyDescent="0.25">
      <c r="A39" s="173" t="s">
        <v>96</v>
      </c>
      <c r="B39" s="163"/>
      <c r="C39" s="170"/>
      <c r="D39" s="170"/>
      <c r="E39" s="170"/>
      <c r="F39" s="170"/>
      <c r="G39" s="170"/>
      <c r="H39" s="170"/>
      <c r="I39" s="170"/>
      <c r="J39" s="170"/>
      <c r="K39" s="170"/>
    </row>
    <row r="40" spans="1:11" ht="20.149999999999999" customHeight="1" x14ac:dyDescent="0.3">
      <c r="A40" s="174" t="s">
        <v>166</v>
      </c>
      <c r="B40" s="163"/>
      <c r="C40" s="170"/>
      <c r="D40" s="170"/>
      <c r="E40" s="170"/>
      <c r="F40" s="170"/>
      <c r="G40" s="170"/>
      <c r="H40" s="170"/>
      <c r="I40" s="170"/>
      <c r="J40" s="170"/>
      <c r="K40" s="170"/>
    </row>
    <row r="41" spans="1:11" ht="20.149999999999999" customHeight="1" x14ac:dyDescent="0.25">
      <c r="A41" s="178" t="s">
        <v>97</v>
      </c>
      <c r="B41" s="163">
        <v>9</v>
      </c>
      <c r="C41" s="179">
        <v>0</v>
      </c>
      <c r="D41" s="155"/>
      <c r="E41" s="179">
        <v>0</v>
      </c>
      <c r="F41" s="155"/>
      <c r="G41" s="179">
        <v>0</v>
      </c>
      <c r="H41" s="170"/>
      <c r="I41" s="170">
        <v>-99000</v>
      </c>
      <c r="J41" s="170"/>
      <c r="K41" s="191">
        <f>SUM(C41:I41)</f>
        <v>-99000</v>
      </c>
    </row>
    <row r="42" spans="1:11" ht="20.149999999999999" customHeight="1" x14ac:dyDescent="0.3">
      <c r="A42" s="174" t="s">
        <v>167</v>
      </c>
      <c r="B42" s="163"/>
      <c r="C42" s="182">
        <f>SUM(C41)</f>
        <v>0</v>
      </c>
      <c r="D42" s="155"/>
      <c r="E42" s="182">
        <f>SUM(E41)</f>
        <v>0</v>
      </c>
      <c r="F42" s="155"/>
      <c r="G42" s="182">
        <f>SUM(G41)</f>
        <v>0</v>
      </c>
      <c r="H42" s="155"/>
      <c r="I42" s="183">
        <f>SUM(I41)</f>
        <v>-99000</v>
      </c>
      <c r="J42" s="155"/>
      <c r="K42" s="183">
        <f>SUM(K41)</f>
        <v>-99000</v>
      </c>
    </row>
    <row r="43" spans="1:11" ht="11.65" customHeight="1" x14ac:dyDescent="0.25">
      <c r="A43" s="165"/>
      <c r="B43" s="163"/>
      <c r="C43" s="170"/>
      <c r="D43" s="170"/>
      <c r="E43" s="170"/>
      <c r="F43" s="170"/>
      <c r="G43" s="170"/>
      <c r="H43" s="170"/>
      <c r="I43" s="170"/>
      <c r="J43" s="170"/>
      <c r="K43" s="170"/>
    </row>
    <row r="44" spans="1:11" ht="20.149999999999999" customHeight="1" x14ac:dyDescent="0.25">
      <c r="A44" s="173" t="s">
        <v>98</v>
      </c>
      <c r="B44" s="163"/>
      <c r="C44" s="170"/>
      <c r="D44" s="170"/>
      <c r="E44" s="170"/>
      <c r="F44" s="170"/>
      <c r="G44" s="170"/>
      <c r="H44" s="170"/>
      <c r="I44" s="170"/>
      <c r="J44" s="170"/>
      <c r="K44" s="170"/>
    </row>
    <row r="45" spans="1:11" ht="20.149999999999999" customHeight="1" x14ac:dyDescent="0.25">
      <c r="A45" s="192" t="s">
        <v>107</v>
      </c>
      <c r="B45" s="163"/>
      <c r="C45" s="179">
        <v>0</v>
      </c>
      <c r="D45" s="175"/>
      <c r="E45" s="179">
        <v>0</v>
      </c>
      <c r="F45" s="176"/>
      <c r="G45" s="179">
        <v>0</v>
      </c>
      <c r="H45" s="175"/>
      <c r="I45" s="185">
        <v>157784</v>
      </c>
      <c r="J45" s="175"/>
      <c r="K45" s="185">
        <f>SUM(C45:I45)</f>
        <v>157784</v>
      </c>
    </row>
    <row r="46" spans="1:11" ht="20.149999999999999" customHeight="1" x14ac:dyDescent="0.25">
      <c r="A46" s="192" t="s">
        <v>106</v>
      </c>
      <c r="B46" s="163"/>
      <c r="C46" s="179">
        <v>0</v>
      </c>
      <c r="D46" s="155"/>
      <c r="E46" s="179">
        <v>0</v>
      </c>
      <c r="F46" s="155"/>
      <c r="G46" s="179">
        <v>0</v>
      </c>
      <c r="H46" s="155"/>
      <c r="I46" s="179">
        <v>-4196</v>
      </c>
      <c r="J46" s="179"/>
      <c r="K46" s="186">
        <f>SUM(C46:I46)</f>
        <v>-4196</v>
      </c>
    </row>
    <row r="47" spans="1:11" ht="20.149999999999999" customHeight="1" x14ac:dyDescent="0.25">
      <c r="A47" s="173" t="s">
        <v>75</v>
      </c>
      <c r="B47" s="163"/>
      <c r="C47" s="182">
        <f>SUM(C45:C46)</f>
        <v>0</v>
      </c>
      <c r="D47" s="155"/>
      <c r="E47" s="182">
        <f>SUM(E45:E46)</f>
        <v>0</v>
      </c>
      <c r="F47" s="155"/>
      <c r="G47" s="182">
        <f>SUM(G45:G46)</f>
        <v>0</v>
      </c>
      <c r="H47" s="155"/>
      <c r="I47" s="183">
        <f>SUM(I45:I46)</f>
        <v>153588</v>
      </c>
      <c r="J47" s="166">
        <f>SUM(J45:J46)</f>
        <v>0</v>
      </c>
      <c r="K47" s="183">
        <f>SUM(K45:K46)</f>
        <v>153588</v>
      </c>
    </row>
    <row r="48" spans="1:11" ht="11.65" customHeight="1" x14ac:dyDescent="0.25">
      <c r="A48" s="165"/>
      <c r="B48" s="163"/>
      <c r="C48" s="170"/>
      <c r="D48" s="170"/>
      <c r="E48" s="170"/>
      <c r="F48" s="170"/>
      <c r="G48" s="170"/>
      <c r="H48" s="170"/>
      <c r="I48" s="170"/>
      <c r="J48" s="170"/>
      <c r="K48" s="170"/>
    </row>
    <row r="49" spans="1:11" ht="20.149999999999999" customHeight="1" thickBot="1" x14ac:dyDescent="0.3">
      <c r="A49" s="165" t="s">
        <v>169</v>
      </c>
      <c r="B49" s="163"/>
      <c r="C49" s="187">
        <f>SUM(C37,C42,C47)</f>
        <v>330000</v>
      </c>
      <c r="D49" s="193"/>
      <c r="E49" s="187">
        <f>SUM(E37,E42,E47)</f>
        <v>420491</v>
      </c>
      <c r="F49" s="193"/>
      <c r="G49" s="187">
        <f>SUM(G37,G42,G47)</f>
        <v>33000</v>
      </c>
      <c r="H49" s="193"/>
      <c r="I49" s="187">
        <f>SUM(I37,I42,I47)</f>
        <v>1902545</v>
      </c>
      <c r="J49" s="193"/>
      <c r="K49" s="187">
        <f>SUM(K37,K42,K47)</f>
        <v>2686036</v>
      </c>
    </row>
    <row r="50" spans="1:11" ht="20.149999999999999" customHeight="1" thickTop="1" x14ac:dyDescent="0.25"/>
    <row r="51" spans="1:11" ht="20.149999999999999" customHeight="1" x14ac:dyDescent="0.25"/>
    <row r="52" spans="1:11" ht="20.149999999999999" customHeight="1" x14ac:dyDescent="0.25"/>
    <row r="53" spans="1:11" ht="20.149999999999999" customHeight="1" x14ac:dyDescent="0.25">
      <c r="I53" s="71"/>
      <c r="K53" s="71"/>
    </row>
    <row r="54" spans="1:11" ht="20.149999999999999" customHeight="1" x14ac:dyDescent="0.25"/>
    <row r="55" spans="1:11" ht="20.149999999999999" customHeight="1" x14ac:dyDescent="0.25"/>
    <row r="56" spans="1:11" ht="20.149999999999999" customHeight="1" x14ac:dyDescent="0.25"/>
    <row r="57" spans="1:11" ht="20.149999999999999" customHeight="1" x14ac:dyDescent="0.25"/>
    <row r="58" spans="1:11" ht="20.149999999999999" customHeight="1" x14ac:dyDescent="0.25"/>
    <row r="59" spans="1:11" ht="20.149999999999999" customHeight="1" x14ac:dyDescent="0.25"/>
    <row r="60" spans="1:11" ht="20.149999999999999" customHeight="1" x14ac:dyDescent="0.25"/>
    <row r="61" spans="1:11" ht="20.149999999999999" customHeight="1" x14ac:dyDescent="0.25"/>
    <row r="62" spans="1:11" ht="20.149999999999999" customHeight="1" x14ac:dyDescent="0.25"/>
    <row r="63" spans="1:11" ht="20.149999999999999" customHeight="1" x14ac:dyDescent="0.25"/>
    <row r="64" spans="1:11" ht="20.149999999999999" customHeight="1" x14ac:dyDescent="0.25"/>
    <row r="65" ht="20.149999999999999" customHeight="1" x14ac:dyDescent="0.25"/>
    <row r="66" ht="20.149999999999999" customHeight="1" x14ac:dyDescent="0.25"/>
    <row r="67" ht="20.149999999999999" customHeight="1" x14ac:dyDescent="0.25"/>
    <row r="68" ht="20.149999999999999" customHeight="1" x14ac:dyDescent="0.25"/>
    <row r="69" ht="20.149999999999999" customHeight="1" x14ac:dyDescent="0.25"/>
    <row r="70" ht="20.149999999999999" customHeight="1" x14ac:dyDescent="0.25"/>
    <row r="71" ht="20.149999999999999" customHeight="1" x14ac:dyDescent="0.25"/>
    <row r="72" ht="20.149999999999999" customHeight="1" x14ac:dyDescent="0.25"/>
    <row r="73" ht="20.149999999999999" customHeight="1" x14ac:dyDescent="0.25"/>
    <row r="74" ht="20.149999999999999" customHeight="1" x14ac:dyDescent="0.25"/>
    <row r="75" ht="20.149999999999999" customHeight="1" x14ac:dyDescent="0.25"/>
    <row r="76" ht="20.149999999999999" customHeight="1" x14ac:dyDescent="0.25"/>
    <row r="77" ht="20.149999999999999" customHeight="1" x14ac:dyDescent="0.25"/>
    <row r="78" ht="20.149999999999999" customHeight="1" x14ac:dyDescent="0.25"/>
    <row r="79" ht="20.149999999999999" customHeight="1" x14ac:dyDescent="0.25"/>
    <row r="80" ht="20.149999999999999" customHeight="1" x14ac:dyDescent="0.25"/>
    <row r="81" ht="20.149999999999999" customHeight="1" x14ac:dyDescent="0.25"/>
    <row r="82" ht="20.149999999999999" customHeight="1" x14ac:dyDescent="0.25"/>
    <row r="83" ht="20.149999999999999" customHeight="1" x14ac:dyDescent="0.25"/>
    <row r="84" ht="20.149999999999999" customHeight="1" x14ac:dyDescent="0.25"/>
    <row r="85" ht="20.149999999999999" customHeight="1" x14ac:dyDescent="0.25"/>
    <row r="86" ht="20.149999999999999" customHeight="1" x14ac:dyDescent="0.25"/>
    <row r="87" ht="20.149999999999999" customHeight="1" x14ac:dyDescent="0.25"/>
    <row r="88" ht="20.149999999999999" customHeight="1" x14ac:dyDescent="0.25"/>
    <row r="89" ht="20.149999999999999" customHeight="1" x14ac:dyDescent="0.25"/>
    <row r="90" ht="20.149999999999999" customHeight="1" x14ac:dyDescent="0.25"/>
    <row r="91" ht="20.149999999999999" customHeight="1" x14ac:dyDescent="0.25"/>
    <row r="92" ht="20.149999999999999" customHeight="1" x14ac:dyDescent="0.25"/>
    <row r="93" ht="20.149999999999999" customHeight="1" x14ac:dyDescent="0.25"/>
    <row r="94" ht="20.149999999999999" customHeight="1" x14ac:dyDescent="0.25"/>
    <row r="95" ht="20.149999999999999" customHeight="1" x14ac:dyDescent="0.25"/>
    <row r="96" ht="20.149999999999999" customHeight="1" x14ac:dyDescent="0.25"/>
    <row r="97" ht="20.149999999999999" customHeight="1" x14ac:dyDescent="0.25"/>
    <row r="98" ht="20.149999999999999" customHeight="1" x14ac:dyDescent="0.25"/>
    <row r="99" ht="20.149999999999999" customHeight="1" x14ac:dyDescent="0.25"/>
    <row r="100" ht="20.149999999999999" customHeight="1" x14ac:dyDescent="0.25"/>
    <row r="101" ht="20.149999999999999" customHeight="1" x14ac:dyDescent="0.25"/>
    <row r="102" ht="20.149999999999999" customHeight="1" x14ac:dyDescent="0.25"/>
    <row r="103" ht="20.149999999999999" customHeight="1" x14ac:dyDescent="0.25"/>
    <row r="104" ht="20.149999999999999" customHeight="1" x14ac:dyDescent="0.25"/>
    <row r="105" ht="20.149999999999999" customHeight="1" x14ac:dyDescent="0.25"/>
    <row r="106" ht="20.149999999999999" customHeight="1" x14ac:dyDescent="0.25"/>
    <row r="107" ht="20.149999999999999" customHeight="1" x14ac:dyDescent="0.25"/>
  </sheetData>
  <mergeCells count="6">
    <mergeCell ref="C30:K30"/>
    <mergeCell ref="G33:I33"/>
    <mergeCell ref="C35:K35"/>
    <mergeCell ref="C5:K5"/>
    <mergeCell ref="G8:I8"/>
    <mergeCell ref="C10:K10"/>
  </mergeCells>
  <conditionalFormatting sqref="C17 E17 G17">
    <cfRule type="expression" priority="16" stopIfTrue="1">
      <formula>"if(E11&gt;0,#,##0;(#,##0),"-")"</formula>
    </cfRule>
  </conditionalFormatting>
  <conditionalFormatting sqref="C22 E22 G22">
    <cfRule type="expression" priority="23" stopIfTrue="1">
      <formula>"if(E11&gt;0,#,##0;(#,##0),"-")"</formula>
    </cfRule>
  </conditionalFormatting>
  <conditionalFormatting sqref="C41:C42">
    <cfRule type="expression" priority="7" stopIfTrue="1">
      <formula>"if(E11&gt;0,#,##0;(#,##0),"-")"</formula>
    </cfRule>
  </conditionalFormatting>
  <conditionalFormatting sqref="C45:C47">
    <cfRule type="expression" priority="4" stopIfTrue="1">
      <formula>"if(E11&gt;0,#,##0;(#,##0),"-")"</formula>
    </cfRule>
  </conditionalFormatting>
  <conditionalFormatting sqref="E41:E42">
    <cfRule type="expression" priority="6" stopIfTrue="1">
      <formula>"if(E11&gt;0,#,##0;(#,##0),"-")"</formula>
    </cfRule>
  </conditionalFormatting>
  <conditionalFormatting sqref="E45:E47">
    <cfRule type="expression" priority="3" stopIfTrue="1">
      <formula>"if(E11&gt;0,#,##0;(#,##0),"-")"</formula>
    </cfRule>
  </conditionalFormatting>
  <conditionalFormatting sqref="G41:G42">
    <cfRule type="expression" priority="5" stopIfTrue="1">
      <formula>"if(E11&gt;0,#,##0;(#,##0),"-")"</formula>
    </cfRule>
  </conditionalFormatting>
  <conditionalFormatting sqref="G45:G47">
    <cfRule type="expression" priority="2" stopIfTrue="1">
      <formula>"if(E11&gt;0,#,##0;(#,##0),"-")"</formula>
    </cfRule>
  </conditionalFormatting>
  <conditionalFormatting sqref="I12">
    <cfRule type="expression" priority="29" stopIfTrue="1">
      <formula>"if(E11&gt;0,#,##0;(#,##0),"-")"</formula>
    </cfRule>
  </conditionalFormatting>
  <conditionalFormatting sqref="I17">
    <cfRule type="expression" priority="15" stopIfTrue="1">
      <formula>"if(E11&gt;0,#,##0;(#,##0),"-")"</formula>
    </cfRule>
  </conditionalFormatting>
  <conditionalFormatting sqref="I20:I22">
    <cfRule type="expression" priority="18" stopIfTrue="1">
      <formula>"if(E11&gt;0,#,##0;(#,##0),"-")"</formula>
    </cfRule>
  </conditionalFormatting>
  <conditionalFormatting sqref="I37">
    <cfRule type="expression" priority="13" stopIfTrue="1">
      <formula>"if(E11&gt;0,#,##0;(#,##0),"-")"</formula>
    </cfRule>
  </conditionalFormatting>
  <conditionalFormatting sqref="I42">
    <cfRule type="expression" priority="9" stopIfTrue="1">
      <formula>"if(E11&gt;0,#,##0;(#,##0),"-")"</formula>
    </cfRule>
  </conditionalFormatting>
  <conditionalFormatting sqref="I45">
    <cfRule type="expression" priority="11" stopIfTrue="1">
      <formula>"if(E11&gt;0,#,##0;(#,##0),"-")"</formula>
    </cfRule>
  </conditionalFormatting>
  <conditionalFormatting sqref="I46:K47">
    <cfRule type="expression" priority="1" stopIfTrue="1">
      <formula>"if(E11&gt;0,#,##0;(#,##0),"-")"</formula>
    </cfRule>
  </conditionalFormatting>
  <conditionalFormatting sqref="J22">
    <cfRule type="expression" priority="31" stopIfTrue="1">
      <formula>"if(E11&gt;0,#,##0;(#,##0),"-")"</formula>
    </cfRule>
  </conditionalFormatting>
  <conditionalFormatting sqref="K12">
    <cfRule type="expression" priority="28" stopIfTrue="1">
      <formula>"if(E11&gt;0,#,##0;(#,##0),"-")"</formula>
    </cfRule>
  </conditionalFormatting>
  <conditionalFormatting sqref="K17">
    <cfRule type="expression" priority="14" stopIfTrue="1">
      <formula>"if(E11&gt;0,#,##0;(#,##0),"-")"</formula>
    </cfRule>
  </conditionalFormatting>
  <conditionalFormatting sqref="K20:K22">
    <cfRule type="expression" priority="17" stopIfTrue="1">
      <formula>"if(E11&gt;0,#,##0;(#,##0),"-")"</formula>
    </cfRule>
  </conditionalFormatting>
  <conditionalFormatting sqref="K37">
    <cfRule type="expression" priority="12" stopIfTrue="1">
      <formula>"if(E11&gt;0,#,##0;(#,##0),"-")"</formula>
    </cfRule>
  </conditionalFormatting>
  <conditionalFormatting sqref="K42">
    <cfRule type="expression" priority="8" stopIfTrue="1">
      <formula>"if(E11&gt;0,#,##0;(#,##0),"-")"</formula>
    </cfRule>
  </conditionalFormatting>
  <conditionalFormatting sqref="K45">
    <cfRule type="expression" priority="10" stopIfTrue="1">
      <formula>"if(E11&gt;0,#,##0;(#,##0),"-")"</formula>
    </cfRule>
  </conditionalFormatting>
  <pageMargins left="0.7" right="0.7" top="0.48" bottom="0.5" header="0.5" footer="0.5"/>
  <pageSetup paperSize="9" firstPageNumber="10" orientation="landscape" useFirstPageNumber="1" r:id="rId1"/>
  <headerFooter alignWithMargins="0">
    <oddFooter>&amp;LThe accompanying notes are an integral part of these interim financial statements.
&amp;C&amp;P</oddFooter>
  </headerFooter>
  <rowBreaks count="1" manualBreakCount="1">
    <brk id="25" max="16383" man="1"/>
  </rowBreaks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310C2-C4E4-4E8A-9A18-65BFA94A6460}">
  <sheetPr>
    <tabColor theme="1" tint="4.9989318521683403E-2"/>
    <pageSetUpPr fitToPage="1"/>
  </sheetPr>
  <dimension ref="A1:Q82"/>
  <sheetViews>
    <sheetView view="pageBreakPreview" topLeftCell="A60" zoomScale="80" zoomScaleNormal="80" zoomScaleSheetLayoutView="80" workbookViewId="0">
      <selection sqref="A1:XFD1048576"/>
    </sheetView>
  </sheetViews>
  <sheetFormatPr defaultColWidth="9.109375" defaultRowHeight="20.3" customHeight="1" x14ac:dyDescent="0.25"/>
  <cols>
    <col min="1" max="1" width="58" style="8" customWidth="1"/>
    <col min="2" max="2" width="10.88671875" style="8" customWidth="1"/>
    <col min="3" max="3" width="1.109375" style="8" customWidth="1"/>
    <col min="4" max="4" width="10.88671875" style="8" customWidth="1"/>
    <col min="5" max="5" width="1.109375" style="8" customWidth="1"/>
    <col min="6" max="6" width="10.88671875" style="8" customWidth="1"/>
    <col min="7" max="7" width="1.109375" style="8" customWidth="1"/>
    <col min="8" max="8" width="10.88671875" style="8" customWidth="1"/>
    <col min="9" max="9" width="9.109375" style="8"/>
    <col min="10" max="10" width="9.109375" style="8" customWidth="1"/>
    <col min="11" max="16384" width="9.109375" style="8"/>
  </cols>
  <sheetData>
    <row r="1" spans="1:9" s="7" customFormat="1" ht="20.3" customHeight="1" x14ac:dyDescent="0.3">
      <c r="A1" s="1" t="s">
        <v>0</v>
      </c>
    </row>
    <row r="2" spans="1:9" s="7" customFormat="1" ht="20.3" customHeight="1" x14ac:dyDescent="0.3">
      <c r="A2" s="1" t="s">
        <v>1</v>
      </c>
    </row>
    <row r="3" spans="1:9" s="42" customFormat="1" ht="20.3" customHeight="1" x14ac:dyDescent="0.25">
      <c r="A3" s="13" t="s">
        <v>108</v>
      </c>
    </row>
    <row r="4" spans="1:9" ht="20.3" customHeight="1" x14ac:dyDescent="0.25">
      <c r="A4" s="5"/>
    </row>
    <row r="5" spans="1:9" ht="20.3" customHeight="1" x14ac:dyDescent="0.25">
      <c r="A5" s="5"/>
      <c r="B5" s="201" t="s">
        <v>3</v>
      </c>
      <c r="C5" s="201"/>
      <c r="D5" s="201"/>
      <c r="E5" s="36"/>
      <c r="F5" s="201" t="s">
        <v>4</v>
      </c>
      <c r="G5" s="201"/>
      <c r="H5" s="201"/>
    </row>
    <row r="6" spans="1:9" ht="20.3" customHeight="1" x14ac:dyDescent="0.25">
      <c r="A6" s="32"/>
      <c r="B6" s="201" t="s">
        <v>5</v>
      </c>
      <c r="C6" s="201"/>
      <c r="D6" s="201"/>
      <c r="E6" s="5"/>
      <c r="F6" s="201" t="s">
        <v>5</v>
      </c>
      <c r="G6" s="201"/>
      <c r="H6" s="201"/>
    </row>
    <row r="7" spans="1:9" ht="20.3" customHeight="1" x14ac:dyDescent="0.25">
      <c r="A7" s="32"/>
      <c r="B7" s="209" t="s">
        <v>156</v>
      </c>
      <c r="C7" s="209"/>
      <c r="D7" s="209"/>
      <c r="E7" s="5"/>
      <c r="F7" s="209" t="s">
        <v>156</v>
      </c>
      <c r="G7" s="209"/>
      <c r="H7" s="209"/>
    </row>
    <row r="8" spans="1:9" ht="20.3" customHeight="1" x14ac:dyDescent="0.25">
      <c r="A8" s="32"/>
      <c r="B8" s="210" t="s">
        <v>152</v>
      </c>
      <c r="C8" s="211"/>
      <c r="D8" s="211"/>
      <c r="E8" s="5"/>
      <c r="F8" s="210" t="s">
        <v>152</v>
      </c>
      <c r="G8" s="211"/>
      <c r="H8" s="211"/>
    </row>
    <row r="9" spans="1:9" ht="20.3" customHeight="1" x14ac:dyDescent="0.25">
      <c r="A9" s="16"/>
      <c r="B9" s="32">
        <v>2025</v>
      </c>
      <c r="C9" s="32"/>
      <c r="D9" s="32">
        <v>2024</v>
      </c>
      <c r="E9" s="32"/>
      <c r="F9" s="32">
        <v>2025</v>
      </c>
      <c r="G9" s="32"/>
      <c r="H9" s="32">
        <v>2024</v>
      </c>
    </row>
    <row r="10" spans="1:9" ht="20.3" customHeight="1" x14ac:dyDescent="0.25">
      <c r="A10" s="16"/>
      <c r="B10" s="202" t="s">
        <v>10</v>
      </c>
      <c r="C10" s="202"/>
      <c r="D10" s="202"/>
      <c r="E10" s="202"/>
      <c r="F10" s="202"/>
      <c r="G10" s="202"/>
      <c r="H10" s="202"/>
    </row>
    <row r="11" spans="1:9" ht="24.05" customHeight="1" x14ac:dyDescent="0.3">
      <c r="A11" s="43" t="s">
        <v>109</v>
      </c>
      <c r="B11" s="10"/>
      <c r="C11" s="10"/>
      <c r="D11" s="10"/>
      <c r="E11" s="10"/>
      <c r="F11" s="10"/>
      <c r="G11" s="10"/>
      <c r="H11" s="10"/>
    </row>
    <row r="12" spans="1:9" ht="20.3" customHeight="1" x14ac:dyDescent="0.25">
      <c r="A12" s="40" t="s">
        <v>145</v>
      </c>
      <c r="B12" s="62">
        <f>' PL6-7 (9M)'!D42</f>
        <v>160253</v>
      </c>
      <c r="C12" s="71"/>
      <c r="D12" s="62">
        <f>' PL6-7 (9M)'!F42</f>
        <v>261155</v>
      </c>
      <c r="E12" s="62"/>
      <c r="F12" s="62">
        <f>' PL6-7 (9M)'!H42</f>
        <v>157784</v>
      </c>
      <c r="G12" s="62"/>
      <c r="H12" s="62">
        <f>' PL6-7 (9M)'!J42</f>
        <v>257276</v>
      </c>
      <c r="I12" s="84"/>
    </row>
    <row r="13" spans="1:9" ht="20.3" customHeight="1" x14ac:dyDescent="0.25">
      <c r="A13" s="44" t="s">
        <v>158</v>
      </c>
      <c r="B13" s="62"/>
      <c r="C13" s="71"/>
      <c r="D13" s="62"/>
      <c r="E13" s="62"/>
      <c r="F13" s="62"/>
      <c r="G13" s="62"/>
      <c r="H13" s="62"/>
      <c r="I13" s="84"/>
    </row>
    <row r="14" spans="1:9" ht="20.3" customHeight="1" x14ac:dyDescent="0.25">
      <c r="A14" s="4" t="s">
        <v>110</v>
      </c>
      <c r="B14" s="62"/>
      <c r="C14" s="71"/>
      <c r="D14" s="62"/>
      <c r="E14" s="62"/>
      <c r="F14" s="62"/>
      <c r="G14" s="62"/>
      <c r="H14" s="62"/>
      <c r="I14" s="84"/>
    </row>
    <row r="15" spans="1:9" ht="20.3" customHeight="1" x14ac:dyDescent="0.25">
      <c r="A15" s="40" t="s">
        <v>72</v>
      </c>
      <c r="B15" s="62">
        <v>8794</v>
      </c>
      <c r="C15" s="71"/>
      <c r="D15" s="62">
        <f>-' PL6-7 (9M)'!F25</f>
        <v>11543</v>
      </c>
      <c r="E15" s="62"/>
      <c r="F15" s="62">
        <v>8794</v>
      </c>
      <c r="G15" s="62"/>
      <c r="H15" s="62">
        <f>-' PL6-7 (9M)'!J25</f>
        <v>11543</v>
      </c>
      <c r="I15" s="84"/>
    </row>
    <row r="16" spans="1:9" ht="20.3" customHeight="1" x14ac:dyDescent="0.25">
      <c r="A16" s="40" t="s">
        <v>111</v>
      </c>
      <c r="B16" s="62">
        <v>7895</v>
      </c>
      <c r="C16" s="71"/>
      <c r="D16" s="62">
        <f>-' PL6-7 (9M)'!F27</f>
        <v>67003</v>
      </c>
      <c r="E16" s="62"/>
      <c r="F16" s="62">
        <v>7200</v>
      </c>
      <c r="G16" s="62"/>
      <c r="H16" s="62">
        <f>-' PL6-7 (9M)'!J27</f>
        <v>66006</v>
      </c>
      <c r="I16" s="84"/>
    </row>
    <row r="17" spans="1:10" ht="20.3" customHeight="1" x14ac:dyDescent="0.25">
      <c r="A17" s="40" t="s">
        <v>221</v>
      </c>
      <c r="B17" s="62">
        <v>106007</v>
      </c>
      <c r="C17" s="71"/>
      <c r="D17" s="62">
        <v>100327</v>
      </c>
      <c r="E17" s="62"/>
      <c r="F17" s="62">
        <v>105692</v>
      </c>
      <c r="G17" s="62"/>
      <c r="H17" s="62">
        <v>99875</v>
      </c>
      <c r="I17" s="84"/>
    </row>
    <row r="18" spans="1:10" ht="20.3" customHeight="1" x14ac:dyDescent="0.25">
      <c r="A18" s="40" t="s">
        <v>172</v>
      </c>
      <c r="B18" s="62">
        <v>-3427</v>
      </c>
      <c r="C18" s="71"/>
      <c r="D18" s="62">
        <v>-8238</v>
      </c>
      <c r="E18" s="62"/>
      <c r="F18" s="62">
        <v>-3427</v>
      </c>
      <c r="G18" s="62"/>
      <c r="H18" s="62">
        <v>-8238</v>
      </c>
      <c r="I18" s="84"/>
    </row>
    <row r="19" spans="1:10" ht="20.3" customHeight="1" x14ac:dyDescent="0.25">
      <c r="A19" s="40" t="s">
        <v>173</v>
      </c>
      <c r="B19" s="62">
        <v>-11064</v>
      </c>
      <c r="C19" s="71"/>
      <c r="D19" s="62">
        <v>-286</v>
      </c>
      <c r="E19" s="62"/>
      <c r="F19" s="62">
        <v>-11064</v>
      </c>
      <c r="G19" s="62"/>
      <c r="H19" s="62">
        <v>-256</v>
      </c>
      <c r="I19" s="84"/>
    </row>
    <row r="20" spans="1:10" ht="13.75" hidden="1" customHeight="1" x14ac:dyDescent="0.25">
      <c r="A20" t="s">
        <v>112</v>
      </c>
      <c r="B20" s="86"/>
      <c r="C20" s="71"/>
      <c r="D20" s="86"/>
      <c r="E20" s="62"/>
      <c r="F20" s="69"/>
      <c r="G20" s="62"/>
      <c r="H20" s="69"/>
      <c r="I20" s="84"/>
      <c r="J20"/>
    </row>
    <row r="21" spans="1:10" ht="20.3" customHeight="1" x14ac:dyDescent="0.25">
      <c r="A21" t="s">
        <v>113</v>
      </c>
      <c r="B21" s="69">
        <v>-642</v>
      </c>
      <c r="C21" s="69"/>
      <c r="D21" s="69">
        <v>-426</v>
      </c>
      <c r="E21" s="69"/>
      <c r="F21" s="69">
        <v>-642</v>
      </c>
      <c r="G21" s="69"/>
      <c r="H21" s="69">
        <v>-426</v>
      </c>
      <c r="I21" s="84"/>
      <c r="J21"/>
    </row>
    <row r="22" spans="1:10" ht="20.3" customHeight="1" x14ac:dyDescent="0.25">
      <c r="A22" s="46" t="s">
        <v>114</v>
      </c>
      <c r="B22" s="71">
        <v>11585</v>
      </c>
      <c r="C22" s="71"/>
      <c r="D22" s="71">
        <v>10372</v>
      </c>
      <c r="E22" s="62"/>
      <c r="F22" s="64">
        <v>11387</v>
      </c>
      <c r="G22" s="62"/>
      <c r="H22" s="64">
        <v>10223</v>
      </c>
      <c r="I22" s="84"/>
    </row>
    <row r="23" spans="1:10" ht="20.3" customHeight="1" x14ac:dyDescent="0.25">
      <c r="A23" t="s">
        <v>174</v>
      </c>
      <c r="B23" s="71">
        <v>3574</v>
      </c>
      <c r="C23" s="71"/>
      <c r="D23" s="71">
        <v>62137</v>
      </c>
      <c r="E23" s="62"/>
      <c r="F23" s="69">
        <v>3574</v>
      </c>
      <c r="G23" s="62"/>
      <c r="H23" s="69">
        <v>62137</v>
      </c>
      <c r="I23" s="84"/>
      <c r="J23"/>
    </row>
    <row r="24" spans="1:10" ht="20.3" customHeight="1" x14ac:dyDescent="0.25">
      <c r="A24" t="s">
        <v>175</v>
      </c>
      <c r="B24" s="69">
        <v>278</v>
      </c>
      <c r="C24" s="69"/>
      <c r="D24" s="69">
        <v>2410</v>
      </c>
      <c r="E24" s="69"/>
      <c r="F24" s="69">
        <v>278</v>
      </c>
      <c r="G24" s="69"/>
      <c r="H24" s="69">
        <v>2410</v>
      </c>
      <c r="I24" s="84"/>
      <c r="J24"/>
    </row>
    <row r="25" spans="1:10" ht="20.3" customHeight="1" x14ac:dyDescent="0.25">
      <c r="A25" t="s">
        <v>115</v>
      </c>
      <c r="B25" s="64">
        <v>-1068</v>
      </c>
      <c r="C25" s="71"/>
      <c r="D25" s="64">
        <v>-2137</v>
      </c>
      <c r="E25" s="62"/>
      <c r="F25" s="64">
        <v>-1068</v>
      </c>
      <c r="G25" s="62"/>
      <c r="H25" s="64">
        <v>-2137</v>
      </c>
      <c r="I25" s="84"/>
    </row>
    <row r="26" spans="1:10" ht="20.3" customHeight="1" x14ac:dyDescent="0.25">
      <c r="A26" s="40" t="s">
        <v>116</v>
      </c>
      <c r="B26" s="64">
        <v>-494</v>
      </c>
      <c r="C26" s="71"/>
      <c r="D26" s="64">
        <v>-513</v>
      </c>
      <c r="E26" s="62"/>
      <c r="F26" s="64">
        <v>-366</v>
      </c>
      <c r="G26" s="62"/>
      <c r="H26" s="64">
        <v>-357</v>
      </c>
      <c r="I26" s="84"/>
    </row>
    <row r="27" spans="1:10" ht="20.3" customHeight="1" x14ac:dyDescent="0.25">
      <c r="A27" s="5"/>
      <c r="B27" s="87">
        <f>SUM(B12:B26)</f>
        <v>281691</v>
      </c>
      <c r="C27" s="62"/>
      <c r="D27" s="87">
        <f>SUM(D12:D26)</f>
        <v>503347</v>
      </c>
      <c r="E27" s="62"/>
      <c r="F27" s="87">
        <f>SUM(F12:F26)</f>
        <v>278142</v>
      </c>
      <c r="G27" s="62"/>
      <c r="H27" s="87">
        <f>SUM(H12:H26)</f>
        <v>498056</v>
      </c>
      <c r="I27" s="84"/>
    </row>
    <row r="28" spans="1:10" ht="20.149999999999999" customHeight="1" x14ac:dyDescent="0.25">
      <c r="A28" s="4" t="s">
        <v>117</v>
      </c>
      <c r="B28" s="85"/>
      <c r="C28" s="71"/>
      <c r="D28" s="85"/>
      <c r="E28" s="62"/>
      <c r="F28" s="71"/>
      <c r="G28" s="62"/>
      <c r="H28" s="71"/>
      <c r="I28" s="84"/>
    </row>
    <row r="29" spans="1:10" ht="20.3" customHeight="1" x14ac:dyDescent="0.25">
      <c r="A29" s="40" t="s">
        <v>13</v>
      </c>
      <c r="B29" s="88">
        <v>278703</v>
      </c>
      <c r="C29" s="71"/>
      <c r="D29" s="88">
        <v>-689770</v>
      </c>
      <c r="E29" s="62"/>
      <c r="F29" s="62">
        <v>271440</v>
      </c>
      <c r="G29" s="62"/>
      <c r="H29" s="62">
        <v>-683685</v>
      </c>
      <c r="I29" s="84"/>
      <c r="J29"/>
    </row>
    <row r="30" spans="1:10" ht="20.3" customHeight="1" x14ac:dyDescent="0.25">
      <c r="A30" s="47" t="s">
        <v>14</v>
      </c>
      <c r="B30" s="89">
        <v>-113730</v>
      </c>
      <c r="C30" s="71"/>
      <c r="D30" s="89">
        <v>-169490</v>
      </c>
      <c r="E30" s="62"/>
      <c r="F30" s="62">
        <v>-113245</v>
      </c>
      <c r="G30" s="62"/>
      <c r="H30" s="62">
        <v>-171072</v>
      </c>
      <c r="I30" s="84"/>
    </row>
    <row r="31" spans="1:10" ht="20.3" customHeight="1" x14ac:dyDescent="0.25">
      <c r="A31" s="47" t="s">
        <v>15</v>
      </c>
      <c r="B31" s="85">
        <v>-616</v>
      </c>
      <c r="C31" s="71"/>
      <c r="D31" s="85">
        <v>-184</v>
      </c>
      <c r="E31" s="62"/>
      <c r="F31" s="62">
        <v>-616</v>
      </c>
      <c r="G31" s="62"/>
      <c r="H31" s="62">
        <v>-184</v>
      </c>
      <c r="I31" s="84"/>
    </row>
    <row r="32" spans="1:10" ht="20.3" customHeight="1" x14ac:dyDescent="0.25">
      <c r="A32" s="47" t="s">
        <v>27</v>
      </c>
      <c r="B32" s="88">
        <v>9</v>
      </c>
      <c r="C32" s="71"/>
      <c r="D32" s="88">
        <v>172</v>
      </c>
      <c r="E32" s="62"/>
      <c r="F32" s="63">
        <v>9</v>
      </c>
      <c r="G32" s="62"/>
      <c r="H32" s="63">
        <v>172</v>
      </c>
      <c r="I32" s="84"/>
    </row>
    <row r="33" spans="1:17" ht="20.3" customHeight="1" x14ac:dyDescent="0.25">
      <c r="A33" s="40" t="s">
        <v>118</v>
      </c>
      <c r="B33" s="88">
        <v>31043</v>
      </c>
      <c r="C33" s="71"/>
      <c r="D33" s="88">
        <v>220728</v>
      </c>
      <c r="E33" s="62"/>
      <c r="F33" s="62">
        <v>32186</v>
      </c>
      <c r="G33" s="62"/>
      <c r="H33" s="62">
        <v>222774</v>
      </c>
      <c r="I33" s="84"/>
      <c r="J33"/>
      <c r="K33" s="49"/>
      <c r="M33" s="49"/>
      <c r="O33" s="49"/>
      <c r="Q33" s="49"/>
    </row>
    <row r="34" spans="1:17" ht="20.3" customHeight="1" x14ac:dyDescent="0.25">
      <c r="A34" s="46" t="s">
        <v>119</v>
      </c>
      <c r="B34" s="90">
        <v>-2433</v>
      </c>
      <c r="C34" s="71"/>
      <c r="D34" s="90">
        <v>-7996</v>
      </c>
      <c r="E34" s="62"/>
      <c r="F34" s="72">
        <v>-2433</v>
      </c>
      <c r="G34" s="62"/>
      <c r="H34" s="72">
        <v>-7996</v>
      </c>
      <c r="I34" s="84"/>
    </row>
    <row r="35" spans="1:17" ht="20.3" customHeight="1" x14ac:dyDescent="0.25">
      <c r="A35" s="46" t="s">
        <v>176</v>
      </c>
      <c r="B35" s="91">
        <f>SUM(B27:B34)</f>
        <v>474667</v>
      </c>
      <c r="C35" s="71"/>
      <c r="D35" s="91">
        <f>SUM(D27:D34)</f>
        <v>-143193</v>
      </c>
      <c r="E35" s="71"/>
      <c r="F35" s="91">
        <f>SUM(F27:F34)</f>
        <v>465483</v>
      </c>
      <c r="G35" s="71"/>
      <c r="H35" s="91">
        <f>SUM(H27:H34)</f>
        <v>-141935</v>
      </c>
      <c r="I35" s="84"/>
    </row>
    <row r="36" spans="1:17" ht="20.3" hidden="1" customHeight="1" x14ac:dyDescent="0.25">
      <c r="A36" s="40" t="s">
        <v>120</v>
      </c>
      <c r="B36" s="91">
        <v>0</v>
      </c>
      <c r="C36" s="71"/>
      <c r="D36" s="91">
        <v>0</v>
      </c>
      <c r="E36" s="71"/>
      <c r="F36" s="91">
        <v>0</v>
      </c>
      <c r="G36" s="71"/>
      <c r="H36" s="91">
        <v>0</v>
      </c>
      <c r="I36" s="84"/>
    </row>
    <row r="37" spans="1:17" ht="20.3" customHeight="1" x14ac:dyDescent="0.25">
      <c r="A37" s="40" t="s">
        <v>121</v>
      </c>
      <c r="B37" s="88">
        <v>-34254</v>
      </c>
      <c r="C37" s="71"/>
      <c r="D37" s="88">
        <v>-54808</v>
      </c>
      <c r="E37" s="62"/>
      <c r="F37" s="62">
        <v>-33050</v>
      </c>
      <c r="G37" s="62"/>
      <c r="H37" s="62">
        <v>-53123</v>
      </c>
      <c r="I37" s="84"/>
    </row>
    <row r="38" spans="1:17" ht="20.3" customHeight="1" x14ac:dyDescent="0.25">
      <c r="A38" s="50" t="s">
        <v>177</v>
      </c>
      <c r="B38" s="66">
        <f>SUM(B35:B37)</f>
        <v>440413</v>
      </c>
      <c r="C38" s="92"/>
      <c r="D38" s="66">
        <f>SUM(D35:D37)</f>
        <v>-198001</v>
      </c>
      <c r="E38" s="67"/>
      <c r="F38" s="66">
        <f>SUM(F35:F37)</f>
        <v>432433</v>
      </c>
      <c r="G38" s="67"/>
      <c r="H38" s="66">
        <f>SUM(H35:H37)</f>
        <v>-195058</v>
      </c>
      <c r="I38" s="84"/>
    </row>
    <row r="39" spans="1:17" ht="20.3" customHeight="1" x14ac:dyDescent="0.25">
      <c r="A39" s="50"/>
      <c r="B39" s="39"/>
      <c r="C39" s="51"/>
      <c r="D39" s="39"/>
      <c r="E39" s="39"/>
      <c r="F39" s="39"/>
      <c r="G39" s="39"/>
      <c r="H39" s="39"/>
    </row>
    <row r="40" spans="1:17" s="7" customFormat="1" ht="20.3" customHeight="1" x14ac:dyDescent="0.3">
      <c r="A40" s="1" t="s">
        <v>0</v>
      </c>
    </row>
    <row r="41" spans="1:17" s="7" customFormat="1" ht="20.3" customHeight="1" x14ac:dyDescent="0.3">
      <c r="A41" s="1" t="str">
        <f>A2</f>
        <v>and its Subsidiary</v>
      </c>
    </row>
    <row r="42" spans="1:17" s="42" customFormat="1" ht="20.3" customHeight="1" x14ac:dyDescent="0.25">
      <c r="A42" s="13" t="s">
        <v>108</v>
      </c>
    </row>
    <row r="43" spans="1:17" ht="20.3" customHeight="1" x14ac:dyDescent="0.25">
      <c r="A43" s="5"/>
    </row>
    <row r="44" spans="1:17" ht="20.3" customHeight="1" x14ac:dyDescent="0.25">
      <c r="A44" s="5"/>
      <c r="B44" s="201" t="s">
        <v>3</v>
      </c>
      <c r="C44" s="201"/>
      <c r="D44" s="201"/>
      <c r="E44" s="36"/>
      <c r="F44" s="201" t="s">
        <v>4</v>
      </c>
      <c r="G44" s="201"/>
      <c r="H44" s="201"/>
    </row>
    <row r="45" spans="1:17" ht="20.3" customHeight="1" x14ac:dyDescent="0.25">
      <c r="A45" s="32"/>
      <c r="B45" s="201" t="s">
        <v>5</v>
      </c>
      <c r="C45" s="201"/>
      <c r="D45" s="201"/>
      <c r="E45" s="5"/>
      <c r="F45" s="201" t="s">
        <v>5</v>
      </c>
      <c r="G45" s="201"/>
      <c r="H45" s="201"/>
    </row>
    <row r="46" spans="1:17" ht="20.3" customHeight="1" x14ac:dyDescent="0.25">
      <c r="A46" s="32"/>
      <c r="B46" s="209" t="s">
        <v>156</v>
      </c>
      <c r="C46" s="209"/>
      <c r="D46" s="209"/>
      <c r="E46" s="5"/>
      <c r="F46" s="209" t="s">
        <v>156</v>
      </c>
      <c r="G46" s="209"/>
      <c r="H46" s="209"/>
    </row>
    <row r="47" spans="1:17" ht="20.3" customHeight="1" x14ac:dyDescent="0.25">
      <c r="A47" s="32"/>
      <c r="B47" s="210" t="s">
        <v>152</v>
      </c>
      <c r="C47" s="211"/>
      <c r="D47" s="211"/>
      <c r="E47" s="5"/>
      <c r="F47" s="210" t="s">
        <v>152</v>
      </c>
      <c r="G47" s="211"/>
      <c r="H47" s="211"/>
    </row>
    <row r="48" spans="1:17" ht="20.3" customHeight="1" x14ac:dyDescent="0.25">
      <c r="A48" s="16"/>
      <c r="B48" s="32">
        <v>2025</v>
      </c>
      <c r="C48" s="32"/>
      <c r="D48" s="32">
        <v>2024</v>
      </c>
      <c r="E48" s="32"/>
      <c r="F48" s="32">
        <v>2025</v>
      </c>
      <c r="G48" s="32"/>
      <c r="H48" s="32">
        <v>2024</v>
      </c>
    </row>
    <row r="49" spans="1:8" ht="20.3" customHeight="1" x14ac:dyDescent="0.25">
      <c r="A49" s="16"/>
      <c r="B49" s="202" t="s">
        <v>10</v>
      </c>
      <c r="C49" s="202"/>
      <c r="D49" s="202"/>
      <c r="E49" s="202"/>
      <c r="F49" s="202"/>
      <c r="G49" s="202"/>
      <c r="H49" s="202"/>
    </row>
    <row r="50" spans="1:8" ht="20.3" customHeight="1" x14ac:dyDescent="0.3">
      <c r="A50" s="37" t="s">
        <v>122</v>
      </c>
      <c r="B50" s="84"/>
      <c r="C50" s="84"/>
      <c r="D50" s="84"/>
      <c r="E50" s="93"/>
      <c r="F50" s="84"/>
      <c r="G50" s="93"/>
      <c r="H50" s="84"/>
    </row>
    <row r="51" spans="1:8" ht="10.5" hidden="1" customHeight="1" x14ac:dyDescent="0.25">
      <c r="A51" t="s">
        <v>123</v>
      </c>
      <c r="B51" s="64"/>
      <c r="C51" s="71"/>
      <c r="D51" s="84">
        <v>0</v>
      </c>
      <c r="E51" s="62"/>
      <c r="F51" s="69">
        <v>0</v>
      </c>
      <c r="G51" s="62"/>
      <c r="H51" s="69">
        <v>0</v>
      </c>
    </row>
    <row r="52" spans="1:8" ht="20.3" customHeight="1" x14ac:dyDescent="0.25">
      <c r="A52" t="s">
        <v>124</v>
      </c>
      <c r="B52" s="64">
        <v>-118327</v>
      </c>
      <c r="C52" s="71"/>
      <c r="D52" s="64">
        <v>-173079</v>
      </c>
      <c r="E52" s="62"/>
      <c r="F52" s="69">
        <v>-118037</v>
      </c>
      <c r="G52" s="62"/>
      <c r="H52" s="69">
        <v>-173023</v>
      </c>
    </row>
    <row r="53" spans="1:8" ht="20.3" customHeight="1" x14ac:dyDescent="0.25">
      <c r="A53" t="s">
        <v>125</v>
      </c>
      <c r="B53" s="69">
        <v>833</v>
      </c>
      <c r="C53" s="71"/>
      <c r="D53" s="69">
        <v>438</v>
      </c>
      <c r="E53" s="62"/>
      <c r="F53" s="69">
        <v>833</v>
      </c>
      <c r="G53" s="62"/>
      <c r="H53" s="69">
        <v>438</v>
      </c>
    </row>
    <row r="54" spans="1:8" ht="20.3" customHeight="1" x14ac:dyDescent="0.25">
      <c r="A54" t="s">
        <v>126</v>
      </c>
      <c r="B54" s="69">
        <v>-2027</v>
      </c>
      <c r="C54" s="71"/>
      <c r="D54" s="69">
        <v>-900</v>
      </c>
      <c r="E54" s="62"/>
      <c r="F54" s="69">
        <v>-2027</v>
      </c>
      <c r="G54" s="62"/>
      <c r="H54" s="69">
        <v>-900</v>
      </c>
    </row>
    <row r="55" spans="1:8" ht="20.3" customHeight="1" x14ac:dyDescent="0.25">
      <c r="A55" s="46" t="s">
        <v>220</v>
      </c>
      <c r="B55" s="69">
        <v>200</v>
      </c>
      <c r="C55" s="71"/>
      <c r="D55" s="69">
        <v>250</v>
      </c>
      <c r="E55" s="62"/>
      <c r="F55" s="69">
        <v>200</v>
      </c>
      <c r="G55" s="62"/>
      <c r="H55" s="69">
        <v>250</v>
      </c>
    </row>
    <row r="56" spans="1:8" ht="20.3" customHeight="1" x14ac:dyDescent="0.25">
      <c r="A56" s="46" t="s">
        <v>127</v>
      </c>
      <c r="B56" s="34">
        <v>0</v>
      </c>
      <c r="C56" s="71"/>
      <c r="D56" s="34">
        <v>200</v>
      </c>
      <c r="E56" s="62"/>
      <c r="F56" s="34">
        <v>0</v>
      </c>
      <c r="G56" s="62"/>
      <c r="H56" s="34">
        <v>200</v>
      </c>
    </row>
    <row r="57" spans="1:8" ht="20.3" hidden="1" customHeight="1" x14ac:dyDescent="0.25">
      <c r="A57" s="125" t="s">
        <v>128</v>
      </c>
      <c r="B57" s="63"/>
      <c r="C57" s="71"/>
      <c r="D57" s="63"/>
      <c r="E57" s="62"/>
      <c r="F57" s="63"/>
      <c r="G57" s="62"/>
      <c r="H57" s="63"/>
    </row>
    <row r="58" spans="1:8" ht="20.3" hidden="1" customHeight="1" x14ac:dyDescent="0.25">
      <c r="A58" s="46" t="s">
        <v>129</v>
      </c>
      <c r="B58" s="63"/>
      <c r="C58" s="71"/>
      <c r="D58" s="63"/>
      <c r="E58" s="62"/>
      <c r="F58" s="63"/>
      <c r="G58" s="62"/>
      <c r="H58" s="63"/>
    </row>
    <row r="59" spans="1:8" ht="20.3" hidden="1" customHeight="1" x14ac:dyDescent="0.25">
      <c r="A59" s="125" t="s">
        <v>128</v>
      </c>
      <c r="B59" s="63"/>
      <c r="C59" s="71"/>
      <c r="D59" s="63">
        <v>0</v>
      </c>
      <c r="E59" s="62"/>
      <c r="F59" s="63"/>
      <c r="G59" s="62"/>
      <c r="H59" s="63"/>
    </row>
    <row r="60" spans="1:8" ht="20.3" customHeight="1" x14ac:dyDescent="0.25">
      <c r="A60" s="46" t="s">
        <v>130</v>
      </c>
      <c r="B60" s="63">
        <v>1068</v>
      </c>
      <c r="C60" s="71"/>
      <c r="D60" s="63">
        <v>2137</v>
      </c>
      <c r="E60" s="62"/>
      <c r="F60" s="94">
        <v>1068</v>
      </c>
      <c r="G60" s="62"/>
      <c r="H60" s="94">
        <v>2137</v>
      </c>
    </row>
    <row r="61" spans="1:8" ht="20.3" customHeight="1" x14ac:dyDescent="0.25">
      <c r="A61" s="46" t="s">
        <v>131</v>
      </c>
      <c r="B61" s="95">
        <v>494</v>
      </c>
      <c r="C61" s="71"/>
      <c r="D61" s="95">
        <v>513</v>
      </c>
      <c r="E61" s="62"/>
      <c r="F61" s="96">
        <v>366</v>
      </c>
      <c r="G61" s="62"/>
      <c r="H61" s="96">
        <v>357</v>
      </c>
    </row>
    <row r="62" spans="1:8" ht="20.3" customHeight="1" x14ac:dyDescent="0.25">
      <c r="A62" s="16" t="s">
        <v>132</v>
      </c>
      <c r="B62" s="66">
        <f>SUM(B51:B61)</f>
        <v>-117759</v>
      </c>
      <c r="C62" s="92"/>
      <c r="D62" s="66">
        <f>SUM(D51:D61)</f>
        <v>-170441</v>
      </c>
      <c r="E62" s="67"/>
      <c r="F62" s="66">
        <f>SUM(F51:F61)</f>
        <v>-117597</v>
      </c>
      <c r="G62" s="67"/>
      <c r="H62" s="66">
        <f>SUM(H51:H61)</f>
        <v>-170541</v>
      </c>
    </row>
    <row r="63" spans="1:8" ht="20.3" customHeight="1" x14ac:dyDescent="0.25">
      <c r="A63" s="50"/>
      <c r="B63" s="71"/>
      <c r="C63" s="92"/>
      <c r="D63" s="71"/>
      <c r="E63" s="67"/>
      <c r="F63" s="71"/>
      <c r="G63" s="67"/>
      <c r="H63" s="71"/>
    </row>
    <row r="64" spans="1:8" ht="20.3" customHeight="1" x14ac:dyDescent="0.3">
      <c r="A64" s="37" t="s">
        <v>133</v>
      </c>
      <c r="B64" s="71"/>
      <c r="C64" s="62"/>
      <c r="D64" s="71"/>
      <c r="E64" s="62"/>
      <c r="F64" s="71"/>
      <c r="G64" s="62"/>
      <c r="H64" s="71"/>
    </row>
    <row r="65" spans="1:10" ht="20.3" customHeight="1" x14ac:dyDescent="0.25">
      <c r="A65" s="8" t="s">
        <v>134</v>
      </c>
      <c r="B65" s="69">
        <v>-8794</v>
      </c>
      <c r="C65" s="62"/>
      <c r="D65" s="69">
        <v>-11543</v>
      </c>
      <c r="E65" s="62"/>
      <c r="F65" s="69">
        <v>-8794</v>
      </c>
      <c r="G65" s="62"/>
      <c r="H65" s="69">
        <v>-11543</v>
      </c>
    </row>
    <row r="66" spans="1:10" ht="20.3" customHeight="1" x14ac:dyDescent="0.25">
      <c r="A66" s="46" t="s">
        <v>222</v>
      </c>
      <c r="B66" s="84"/>
      <c r="C66" s="62"/>
      <c r="D66" s="84"/>
      <c r="E66" s="62"/>
      <c r="F66" s="84"/>
      <c r="G66" s="62"/>
      <c r="H66" s="84"/>
    </row>
    <row r="67" spans="1:10" ht="20.3" customHeight="1" x14ac:dyDescent="0.25">
      <c r="A67" t="s">
        <v>159</v>
      </c>
      <c r="B67" s="62">
        <v>-217981</v>
      </c>
      <c r="C67" s="84"/>
      <c r="D67" s="62">
        <v>326368</v>
      </c>
      <c r="E67" s="62"/>
      <c r="F67" s="69">
        <v>-217981</v>
      </c>
      <c r="G67" s="62"/>
      <c r="H67" s="69">
        <v>326368</v>
      </c>
    </row>
    <row r="68" spans="1:10" ht="20.3" customHeight="1" x14ac:dyDescent="0.25">
      <c r="A68" s="46" t="s">
        <v>135</v>
      </c>
      <c r="B68" s="63">
        <v>75000</v>
      </c>
      <c r="C68" s="69"/>
      <c r="D68" s="63">
        <v>100000</v>
      </c>
      <c r="E68" s="94"/>
      <c r="F68" s="63">
        <v>75000</v>
      </c>
      <c r="G68" s="94"/>
      <c r="H68" s="63">
        <v>100000</v>
      </c>
    </row>
    <row r="69" spans="1:10" ht="20.3" customHeight="1" x14ac:dyDescent="0.25">
      <c r="A69" t="s">
        <v>136</v>
      </c>
      <c r="B69" s="69">
        <v>-31680</v>
      </c>
      <c r="C69" s="69"/>
      <c r="D69" s="69">
        <v>-28340</v>
      </c>
      <c r="E69" s="94"/>
      <c r="F69" s="69">
        <v>-31680</v>
      </c>
      <c r="G69" s="94"/>
      <c r="H69" s="69">
        <v>-28340</v>
      </c>
    </row>
    <row r="70" spans="1:10" ht="20.3" customHeight="1" x14ac:dyDescent="0.25">
      <c r="A70" t="s">
        <v>137</v>
      </c>
      <c r="B70" s="64">
        <v>-1945</v>
      </c>
      <c r="C70" s="64"/>
      <c r="D70" s="64">
        <v>-3049</v>
      </c>
      <c r="E70" s="64"/>
      <c r="F70" s="64">
        <v>-1945</v>
      </c>
      <c r="G70" s="69"/>
      <c r="H70" s="64">
        <v>-3049</v>
      </c>
      <c r="J70"/>
    </row>
    <row r="71" spans="1:10" ht="20.3" customHeight="1" x14ac:dyDescent="0.25">
      <c r="A71" t="s">
        <v>138</v>
      </c>
      <c r="B71" s="74">
        <v>-99000</v>
      </c>
      <c r="C71" s="71"/>
      <c r="D71" s="74">
        <v>-33000</v>
      </c>
      <c r="E71" s="62"/>
      <c r="F71" s="74">
        <v>-99000</v>
      </c>
      <c r="G71" s="62"/>
      <c r="H71" s="74">
        <v>-33000</v>
      </c>
    </row>
    <row r="72" spans="1:10" ht="20.3" customHeight="1" x14ac:dyDescent="0.25">
      <c r="A72" s="5" t="s">
        <v>178</v>
      </c>
      <c r="B72" s="66">
        <f>SUM(B65:B71)</f>
        <v>-284400</v>
      </c>
      <c r="C72" s="67"/>
      <c r="D72" s="66">
        <f>SUM(D65:D71)</f>
        <v>350436</v>
      </c>
      <c r="E72" s="67"/>
      <c r="F72" s="66">
        <f>SUM(F65:F71)</f>
        <v>-284400</v>
      </c>
      <c r="G72" s="67"/>
      <c r="H72" s="66">
        <f>SUM(H65:H71)</f>
        <v>350436</v>
      </c>
    </row>
    <row r="73" spans="1:10" ht="20.3" customHeight="1" x14ac:dyDescent="0.25">
      <c r="A73" s="50"/>
      <c r="B73" s="71"/>
      <c r="C73" s="62"/>
      <c r="D73" s="71"/>
      <c r="E73" s="62"/>
      <c r="F73" s="71"/>
      <c r="G73" s="62"/>
      <c r="H73" s="71"/>
    </row>
    <row r="74" spans="1:10" ht="20.3" customHeight="1" x14ac:dyDescent="0.25">
      <c r="A74" s="5" t="s">
        <v>219</v>
      </c>
      <c r="B74" s="92">
        <f>B38+B62+B72</f>
        <v>38254</v>
      </c>
      <c r="C74" s="67"/>
      <c r="D74" s="92">
        <f>D38+D62+D72</f>
        <v>-18006</v>
      </c>
      <c r="E74" s="67"/>
      <c r="F74" s="92">
        <f>F38+F62+F72</f>
        <v>30436</v>
      </c>
      <c r="G74" s="67"/>
      <c r="H74" s="92">
        <f>H38+H62+H72</f>
        <v>-15163</v>
      </c>
    </row>
    <row r="75" spans="1:10" ht="20.3" customHeight="1" x14ac:dyDescent="0.25">
      <c r="A75" t="s">
        <v>139</v>
      </c>
      <c r="B75" s="72">
        <f>'BS 2-3'!E12</f>
        <v>185038</v>
      </c>
      <c r="C75" s="62"/>
      <c r="D75" s="72">
        <v>127378</v>
      </c>
      <c r="E75" s="62"/>
      <c r="F75" s="72">
        <f>'BS 2-3'!I12</f>
        <v>120910</v>
      </c>
      <c r="G75" s="62"/>
      <c r="H75" s="72">
        <v>74574</v>
      </c>
    </row>
    <row r="76" spans="1:10" ht="20.3" customHeight="1" thickBot="1" x14ac:dyDescent="0.3">
      <c r="A76" s="5" t="s">
        <v>140</v>
      </c>
      <c r="B76" s="73">
        <f>SUM(B74:B75)</f>
        <v>223292</v>
      </c>
      <c r="C76" s="67"/>
      <c r="D76" s="73">
        <f>SUM(D74:D75)</f>
        <v>109372</v>
      </c>
      <c r="E76" s="67"/>
      <c r="F76" s="73">
        <f>SUM(F74:F75)</f>
        <v>151346</v>
      </c>
      <c r="G76" s="67"/>
      <c r="H76" s="73">
        <f>SUM(H74:H75)</f>
        <v>59411</v>
      </c>
    </row>
    <row r="77" spans="1:10" ht="20.3" customHeight="1" thickTop="1" x14ac:dyDescent="0.25">
      <c r="A77" s="5"/>
      <c r="B77" s="67"/>
      <c r="C77" s="67"/>
      <c r="D77" s="67"/>
      <c r="E77" s="67"/>
      <c r="F77" s="67"/>
      <c r="G77" s="67"/>
      <c r="H77" s="67"/>
    </row>
    <row r="78" spans="1:10" ht="20.3" customHeight="1" x14ac:dyDescent="0.25">
      <c r="A78" s="5" t="s">
        <v>141</v>
      </c>
      <c r="B78" s="97"/>
      <c r="C78" s="85"/>
      <c r="D78" s="97"/>
      <c r="E78" s="85"/>
      <c r="F78" s="85"/>
      <c r="G78" s="85"/>
      <c r="H78" s="85"/>
      <c r="I78" s="45"/>
    </row>
    <row r="79" spans="1:10" ht="20.3" customHeight="1" x14ac:dyDescent="0.25">
      <c r="A79" t="s">
        <v>163</v>
      </c>
      <c r="B79" s="126">
        <v>5809</v>
      </c>
      <c r="C79" s="71"/>
      <c r="D79" s="126">
        <v>8439</v>
      </c>
      <c r="E79" s="62"/>
      <c r="F79" s="126">
        <v>5809</v>
      </c>
      <c r="G79" s="62"/>
      <c r="H79" s="126">
        <v>8439</v>
      </c>
      <c r="I79" s="48"/>
      <c r="J79"/>
    </row>
    <row r="80" spans="1:10" ht="20.3" customHeight="1" x14ac:dyDescent="0.25">
      <c r="A80" t="s">
        <v>142</v>
      </c>
      <c r="B80" s="126">
        <v>2323</v>
      </c>
      <c r="C80" s="89"/>
      <c r="D80" s="126">
        <v>2395</v>
      </c>
      <c r="E80" s="89"/>
      <c r="F80" s="126">
        <v>2323</v>
      </c>
      <c r="G80" s="84"/>
      <c r="H80" s="126">
        <v>2395</v>
      </c>
    </row>
    <row r="82" spans="2:6" ht="20.3" customHeight="1" x14ac:dyDescent="0.25">
      <c r="B82" s="61"/>
      <c r="F82" s="61"/>
    </row>
  </sheetData>
  <mergeCells count="18">
    <mergeCell ref="B45:D45"/>
    <mergeCell ref="F45:H45"/>
    <mergeCell ref="B5:D5"/>
    <mergeCell ref="F5:H5"/>
    <mergeCell ref="B6:D6"/>
    <mergeCell ref="F6:H6"/>
    <mergeCell ref="B7:D7"/>
    <mergeCell ref="F7:H7"/>
    <mergeCell ref="B8:D8"/>
    <mergeCell ref="F8:H8"/>
    <mergeCell ref="B10:H10"/>
    <mergeCell ref="B44:D44"/>
    <mergeCell ref="F44:H44"/>
    <mergeCell ref="B46:D46"/>
    <mergeCell ref="F46:H46"/>
    <mergeCell ref="B47:D47"/>
    <mergeCell ref="F47:H47"/>
    <mergeCell ref="B49:H49"/>
  </mergeCells>
  <conditionalFormatting sqref="B56">
    <cfRule type="expression" priority="8" stopIfTrue="1">
      <formula>"if(E11&gt;0,#,##0;(#,##0),"-")"</formula>
    </cfRule>
  </conditionalFormatting>
  <conditionalFormatting sqref="D56">
    <cfRule type="expression" priority="2" stopIfTrue="1">
      <formula>"if(E11&gt;0,#,##0;(#,##0),"-")"</formula>
    </cfRule>
  </conditionalFormatting>
  <conditionalFormatting sqref="F56">
    <cfRule type="expression" priority="10" stopIfTrue="1">
      <formula>"if(E11&gt;0,#,##0;(#,##0),"-")"</formula>
    </cfRule>
  </conditionalFormatting>
  <conditionalFormatting sqref="H56">
    <cfRule type="expression" priority="1" stopIfTrue="1">
      <formula>"if(E11&gt;0,#,##0;(#,##0),"-")"</formula>
    </cfRule>
  </conditionalFormatting>
  <pageMargins left="0.7" right="0.7" top="0.48" bottom="0.5" header="0.5" footer="0.5"/>
  <pageSetup paperSize="9" scale="85" firstPageNumber="12" fitToHeight="0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39" max="7" man="1"/>
  </rowBreaks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FDA11-23CB-4E95-94AC-03DF5D6F9163}">
  <dimension ref="A1:H11"/>
  <sheetViews>
    <sheetView workbookViewId="0"/>
  </sheetViews>
  <sheetFormatPr defaultRowHeight="14.4" x14ac:dyDescent="0.25"/>
  <cols>
    <col min="1" max="1" width="12.109375" bestFit="1" customWidth="1"/>
    <col min="4" max="4" width="8.88671875" bestFit="1" customWidth="1"/>
  </cols>
  <sheetData>
    <row r="1" spans="1:8" x14ac:dyDescent="0.25">
      <c r="A1">
        <v>1761286245356</v>
      </c>
      <c r="B1" t="s">
        <v>184</v>
      </c>
      <c r="C1" t="s">
        <v>185</v>
      </c>
      <c r="D1">
        <v>10</v>
      </c>
      <c r="E1">
        <v>1761286258772</v>
      </c>
      <c r="F1" t="s">
        <v>197</v>
      </c>
      <c r="G1" t="s">
        <v>198</v>
      </c>
      <c r="H1">
        <v>5</v>
      </c>
    </row>
    <row r="2" spans="1:8" x14ac:dyDescent="0.25">
      <c r="A2">
        <v>1761286250720</v>
      </c>
      <c r="B2" t="s">
        <v>186</v>
      </c>
      <c r="C2" t="s">
        <v>187</v>
      </c>
      <c r="D2" t="s">
        <v>188</v>
      </c>
      <c r="E2">
        <v>1761286260658</v>
      </c>
      <c r="F2" t="s">
        <v>186</v>
      </c>
      <c r="G2" t="s">
        <v>199</v>
      </c>
      <c r="H2" t="s">
        <v>200</v>
      </c>
    </row>
    <row r="3" spans="1:8" x14ac:dyDescent="0.25">
      <c r="A3">
        <v>1761286250722</v>
      </c>
      <c r="B3" t="s">
        <v>186</v>
      </c>
      <c r="C3" t="s">
        <v>189</v>
      </c>
      <c r="D3" t="s">
        <v>190</v>
      </c>
      <c r="E3">
        <v>1761286260674</v>
      </c>
      <c r="F3" t="s">
        <v>186</v>
      </c>
      <c r="G3" t="s">
        <v>201</v>
      </c>
      <c r="H3" t="s">
        <v>202</v>
      </c>
    </row>
    <row r="4" spans="1:8" x14ac:dyDescent="0.25">
      <c r="A4">
        <v>1761286250722</v>
      </c>
      <c r="B4" t="s">
        <v>186</v>
      </c>
      <c r="C4" t="s">
        <v>191</v>
      </c>
      <c r="D4" t="s">
        <v>192</v>
      </c>
      <c r="E4">
        <v>1761286260674</v>
      </c>
      <c r="F4" t="s">
        <v>186</v>
      </c>
      <c r="G4" t="s">
        <v>203</v>
      </c>
      <c r="H4" t="s">
        <v>204</v>
      </c>
    </row>
    <row r="5" spans="1:8" x14ac:dyDescent="0.25">
      <c r="A5">
        <v>1761286250722</v>
      </c>
      <c r="B5" t="s">
        <v>186</v>
      </c>
      <c r="C5" t="s">
        <v>193</v>
      </c>
      <c r="D5" t="s">
        <v>194</v>
      </c>
      <c r="E5">
        <v>1761286260674</v>
      </c>
      <c r="F5" t="s">
        <v>186</v>
      </c>
      <c r="G5" t="s">
        <v>205</v>
      </c>
      <c r="H5" t="s">
        <v>206</v>
      </c>
    </row>
    <row r="6" spans="1:8" x14ac:dyDescent="0.25">
      <c r="A6">
        <v>1761286250722</v>
      </c>
      <c r="B6" t="s">
        <v>186</v>
      </c>
      <c r="C6" t="s">
        <v>195</v>
      </c>
      <c r="D6" t="s">
        <v>196</v>
      </c>
      <c r="E6">
        <v>1761286260674</v>
      </c>
      <c r="F6" t="s">
        <v>186</v>
      </c>
      <c r="G6" t="s">
        <v>207</v>
      </c>
      <c r="H6" t="s">
        <v>208</v>
      </c>
    </row>
    <row r="7" spans="1:8" x14ac:dyDescent="0.25">
      <c r="A7">
        <v>1761286291852</v>
      </c>
      <c r="B7" t="s">
        <v>186</v>
      </c>
      <c r="C7" t="s">
        <v>209</v>
      </c>
      <c r="D7" t="s">
        <v>210</v>
      </c>
    </row>
    <row r="8" spans="1:8" x14ac:dyDescent="0.25">
      <c r="A8">
        <v>1761286299198</v>
      </c>
      <c r="B8" t="s">
        <v>186</v>
      </c>
      <c r="C8" t="s">
        <v>211</v>
      </c>
      <c r="D8" t="s">
        <v>212</v>
      </c>
    </row>
    <row r="9" spans="1:8" x14ac:dyDescent="0.25">
      <c r="A9">
        <v>1761286299198</v>
      </c>
      <c r="B9" t="s">
        <v>186</v>
      </c>
      <c r="C9" t="s">
        <v>213</v>
      </c>
      <c r="D9" t="s">
        <v>214</v>
      </c>
    </row>
    <row r="10" spans="1:8" x14ac:dyDescent="0.25">
      <c r="A10">
        <v>1761286299203</v>
      </c>
      <c r="B10" t="s">
        <v>186</v>
      </c>
      <c r="C10" t="s">
        <v>215</v>
      </c>
      <c r="D10" t="s">
        <v>216</v>
      </c>
    </row>
    <row r="11" spans="1:8" x14ac:dyDescent="0.25">
      <c r="A11">
        <v>1761286299204</v>
      </c>
      <c r="B11" t="s">
        <v>186</v>
      </c>
      <c r="C11" t="s">
        <v>217</v>
      </c>
      <c r="D11" t="s">
        <v>218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017A1-EA4C-4DB4-824B-0B6C8385A18F}">
  <dimension ref="A1:H1"/>
  <sheetViews>
    <sheetView workbookViewId="0"/>
  </sheetViews>
  <sheetFormatPr defaultRowHeight="14.4" x14ac:dyDescent="0.25"/>
  <cols>
    <col min="1" max="1" width="12.109375" bestFit="1" customWidth="1"/>
    <col min="4" max="4" width="8.88671875" bestFit="1" customWidth="1"/>
  </cols>
  <sheetData>
    <row r="1" spans="1:8" x14ac:dyDescent="0.25">
      <c r="A1">
        <v>1761286246926</v>
      </c>
      <c r="B1" t="s">
        <v>184</v>
      </c>
      <c r="C1" t="s">
        <v>185</v>
      </c>
      <c r="D1">
        <v>0</v>
      </c>
      <c r="E1">
        <v>1761286260941</v>
      </c>
      <c r="F1" t="s">
        <v>197</v>
      </c>
      <c r="G1" t="s">
        <v>198</v>
      </c>
      <c r="H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D0618-3904-423B-A65D-27D15FA013CD}">
  <dimension ref="A1:H1"/>
  <sheetViews>
    <sheetView workbookViewId="0"/>
  </sheetViews>
  <sheetFormatPr defaultRowHeight="14.4" x14ac:dyDescent="0.25"/>
  <cols>
    <col min="1" max="1" width="12.109375" bestFit="1" customWidth="1"/>
    <col min="4" max="4" width="8.88671875" bestFit="1" customWidth="1"/>
  </cols>
  <sheetData>
    <row r="1" spans="1:8" x14ac:dyDescent="0.25">
      <c r="A1">
        <v>1761286248455</v>
      </c>
      <c r="B1" t="s">
        <v>184</v>
      </c>
      <c r="C1" t="s">
        <v>185</v>
      </c>
      <c r="D1">
        <v>0</v>
      </c>
      <c r="E1">
        <v>1761286263127</v>
      </c>
      <c r="F1" t="s">
        <v>197</v>
      </c>
      <c r="G1" t="s">
        <v>198</v>
      </c>
      <c r="H1">
        <v>0</v>
      </c>
    </row>
  </sheetData>
  <pageMargins left="0.7" right="0.7" top="0.75" bottom="0.75" header="0.3" footer="0.3"/>
  <customProperties>
    <customPr name="OrphanNamesCheck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datasnipper xmlns="http://datasnipper" workbookId="94f8cb71-eed2-447c-9b2f-7aade9723b2e" dataSnipperSheetDeleted="false" guid="5e44f2ed-763d-43f3-a085-bedabbe1b81b" revision="2">
  <settings xmlns="" guid="5157c8b8-124c-4f57-b111-ec96fecf0623">
    <setting type="boolean" value="True" name="embed-documents" guid="0d23cd45-5767-4775-a746-8d724707e386"/>
  </settings>
</datasnipper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CF0EF596-6A03-46FE-BDEC-149BD5A79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219DE9-5AD2-4CCE-8B26-36F3BB7CDB91}">
  <ds:schemaRefs>
    <ds:schemaRef ds:uri="http://datasnipper"/>
    <ds:schemaRef ds:uri=""/>
  </ds:schemaRefs>
</ds:datastoreItem>
</file>

<file path=customXml/itemProps3.xml><?xml version="1.0" encoding="utf-8"?>
<ds:datastoreItem xmlns:ds="http://schemas.openxmlformats.org/officeDocument/2006/customXml" ds:itemID="{801B1535-E3CB-4FC8-AEDE-84F58D1D5F9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10585AE-0359-47C0-B3DE-5A5B49CFE020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4243d5be-521d-4052-81ca-f0f31ea6f2da"/>
    <ds:schemaRef ds:uri="http://www.w3.org/XML/1998/namespace"/>
    <ds:schemaRef ds:uri="http://schemas.microsoft.com/office/infopath/2007/PartnerControls"/>
    <ds:schemaRef ds:uri="05716746-add9-412a-97a9-1b5167d151a3"/>
    <ds:schemaRef ds:uri="f6ba49b0-bcda-4796-8236-5b5cc1493ace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2-3</vt:lpstr>
      <vt:lpstr>PL 4-5</vt:lpstr>
      <vt:lpstr> PL6-7 (9M)</vt:lpstr>
      <vt:lpstr>SH Conso 8-9</vt:lpstr>
      <vt:lpstr>SH-Sepate 10-11</vt:lpstr>
      <vt:lpstr>CF 12-13</vt:lpstr>
      <vt:lpstr>' PL6-7 (9M)'!Print_Area</vt:lpstr>
      <vt:lpstr>'BS 2-3'!Print_Area</vt:lpstr>
      <vt:lpstr>'CF 12-13'!Print_Area</vt:lpstr>
      <vt:lpstr>'PL 4-5'!Print_Area</vt:lpstr>
      <vt:lpstr>'SH Conso 8-9'!Print_Area</vt:lpstr>
      <vt:lpstr>'SH-Sepate 10-11'!Print_Area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schimyoo</dc:creator>
  <cp:keywords/>
  <dc:description/>
  <cp:lastModifiedBy>tct_confroom1@outlook.co.th</cp:lastModifiedBy>
  <cp:revision/>
  <cp:lastPrinted>2025-11-07T09:04:42Z</cp:lastPrinted>
  <dcterms:created xsi:type="dcterms:W3CDTF">2005-01-06T09:19:20Z</dcterms:created>
  <dcterms:modified xsi:type="dcterms:W3CDTF">2025-11-07T09:43:37Z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