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/>
  <bookViews>
    <workbookView xWindow="-108" yWindow="-108" windowWidth="19416" windowHeight="10416" tabRatio="802" activeTab="1"/>
  </bookViews>
  <sheets>
    <sheet name="BS-3-4" sheetId="1" r:id="rId1"/>
    <sheet name="PL5 6" sheetId="2" r:id="rId2"/>
    <sheet name="SH-7 8" sheetId="3" r:id="rId3"/>
    <sheet name="SH-9-10" sheetId="4" r:id="rId4"/>
    <sheet name="Cash flows11-12" sheetId="5" r:id="rId5"/>
  </sheets>
  <definedNames>
    <definedName name="_xlnm.Print_Area" localSheetId="0">'BS-3-4'!$A$1:$I$82</definedName>
    <definedName name="_xlnm.Print_Area" localSheetId="4">'Cash flows11-12'!$A$1:$H$72</definedName>
    <definedName name="_xlnm.Print_Area" localSheetId="1">'PL5 6'!$A$1:$J$57</definedName>
    <definedName name="_xlnm.Print_Area" localSheetId="2">'SH-7 8'!$A$1:$O$37</definedName>
    <definedName name="_xlnm.Print_Area" localSheetId="3">'SH-9-10'!$A$1:$K$36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11" i="1" l="1"/>
  <c r="G11" i="1"/>
  <c r="H22" i="2" l="1"/>
  <c r="D18" i="2"/>
  <c r="F18" i="2"/>
  <c r="J18" i="2"/>
  <c r="H18" i="2"/>
  <c r="E62" i="1" l="1"/>
  <c r="K32" i="4" l="1"/>
  <c r="K28" i="4"/>
  <c r="K32" i="3"/>
  <c r="O32" i="3" s="1"/>
  <c r="K28" i="3"/>
  <c r="O28" i="3" s="1"/>
  <c r="D20" i="2" l="1"/>
  <c r="H64" i="5" l="1"/>
  <c r="H52" i="5"/>
  <c r="H26" i="5"/>
  <c r="H24" i="5"/>
  <c r="D64" i="5"/>
  <c r="D52" i="5"/>
  <c r="D26" i="5"/>
  <c r="D24" i="5"/>
  <c r="G35" i="4"/>
  <c r="E35" i="4"/>
  <c r="C35" i="4"/>
  <c r="J33" i="4"/>
  <c r="G35" i="3"/>
  <c r="N33" i="3"/>
  <c r="N35" i="3" s="1"/>
  <c r="M33" i="3"/>
  <c r="M35" i="3" s="1"/>
  <c r="L33" i="3"/>
  <c r="L35" i="3" s="1"/>
  <c r="J33" i="3"/>
  <c r="J35" i="3" s="1"/>
  <c r="H33" i="3"/>
  <c r="H35" i="3" s="1"/>
  <c r="G33" i="3"/>
  <c r="F33" i="3"/>
  <c r="F35" i="3" s="1"/>
  <c r="E33" i="3"/>
  <c r="E35" i="3" s="1"/>
  <c r="D33" i="3"/>
  <c r="D35" i="3" s="1"/>
  <c r="C33" i="3"/>
  <c r="C35" i="3" s="1"/>
  <c r="J20" i="2"/>
  <c r="J13" i="2"/>
  <c r="F20" i="2"/>
  <c r="F13" i="2"/>
  <c r="D34" i="5" l="1"/>
  <c r="D36" i="5" s="1"/>
  <c r="D66" i="5" s="1"/>
  <c r="D68" i="5" s="1"/>
  <c r="H34" i="5"/>
  <c r="H36" i="5" s="1"/>
  <c r="H66" i="5" s="1"/>
  <c r="H68" i="5" s="1"/>
  <c r="J22" i="2"/>
  <c r="J26" i="2" s="1"/>
  <c r="J28" i="2" s="1"/>
  <c r="J41" i="2" s="1"/>
  <c r="F22" i="2"/>
  <c r="F26" i="2" s="1"/>
  <c r="F28" i="2" s="1"/>
  <c r="F36" i="2" s="1"/>
  <c r="F54" i="2" s="1"/>
  <c r="F56" i="2" s="1"/>
  <c r="I18" i="1"/>
  <c r="I78" i="1"/>
  <c r="I80" i="1" s="1"/>
  <c r="I63" i="1"/>
  <c r="I56" i="1"/>
  <c r="I31" i="1"/>
  <c r="E78" i="1"/>
  <c r="E80" i="1" s="1"/>
  <c r="E63" i="1"/>
  <c r="E56" i="1"/>
  <c r="E31" i="1"/>
  <c r="E18" i="1"/>
  <c r="G63" i="1"/>
  <c r="G65" i="1" s="1"/>
  <c r="C63" i="1"/>
  <c r="G56" i="1"/>
  <c r="C56" i="1"/>
  <c r="C31" i="1"/>
  <c r="G31" i="1"/>
  <c r="G18" i="1"/>
  <c r="C18" i="1"/>
  <c r="E33" i="1" l="1"/>
  <c r="J36" i="2"/>
  <c r="J54" i="2" s="1"/>
  <c r="J56" i="2" s="1"/>
  <c r="I65" i="1"/>
  <c r="I82" i="1" s="1"/>
  <c r="F41" i="2"/>
  <c r="F39" i="2" s="1"/>
  <c r="J52" i="2"/>
  <c r="J39" i="2"/>
  <c r="F52" i="2"/>
  <c r="I33" i="1"/>
  <c r="E65" i="1"/>
  <c r="E82" i="1" s="1"/>
  <c r="G33" i="1"/>
  <c r="C33" i="1"/>
  <c r="C65" i="1"/>
  <c r="E34" i="1" l="1"/>
  <c r="I34" i="1"/>
  <c r="I14" i="4" l="1"/>
  <c r="I14" i="3"/>
  <c r="K14" i="4" l="1"/>
  <c r="L15" i="3"/>
  <c r="L17" i="3" s="1"/>
  <c r="M15" i="3"/>
  <c r="M17" i="3" s="1"/>
  <c r="J15" i="3"/>
  <c r="J17" i="3" s="1"/>
  <c r="C15" i="3"/>
  <c r="C17" i="3" s="1"/>
  <c r="D15" i="3"/>
  <c r="D17" i="3" s="1"/>
  <c r="E15" i="3"/>
  <c r="E17" i="3" s="1"/>
  <c r="F15" i="3"/>
  <c r="F17" i="3" s="1"/>
  <c r="G15" i="3"/>
  <c r="G17" i="3" s="1"/>
  <c r="H15" i="3"/>
  <c r="H17" i="3" s="1"/>
  <c r="N15" i="3"/>
  <c r="N17" i="3" s="1"/>
  <c r="K10" i="3"/>
  <c r="O10" i="3" s="1"/>
  <c r="J15" i="4"/>
  <c r="K10" i="4"/>
  <c r="C24" i="5"/>
  <c r="E24" i="5"/>
  <c r="G24" i="5"/>
  <c r="D13" i="2"/>
  <c r="H13" i="2"/>
  <c r="H20" i="2"/>
  <c r="B64" i="5"/>
  <c r="E17" i="4"/>
  <c r="G17" i="4"/>
  <c r="F52" i="5"/>
  <c r="F64" i="5"/>
  <c r="B52" i="5"/>
  <c r="C17" i="4"/>
  <c r="K14" i="3"/>
  <c r="O14" i="3" s="1"/>
  <c r="H26" i="2" l="1"/>
  <c r="D22" i="2"/>
  <c r="D26" i="2" s="1"/>
  <c r="D28" i="2" l="1"/>
  <c r="H28" i="2"/>
  <c r="I31" i="4" s="1"/>
  <c r="D41" i="2" l="1"/>
  <c r="I31" i="3"/>
  <c r="H36" i="2"/>
  <c r="H54" i="2" s="1"/>
  <c r="I15" i="4"/>
  <c r="I17" i="4" s="1"/>
  <c r="H41" i="2"/>
  <c r="D36" i="2"/>
  <c r="I15" i="3"/>
  <c r="I17" i="3" s="1"/>
  <c r="F10" i="5" l="1"/>
  <c r="F24" i="5" s="1"/>
  <c r="F34" i="5" s="1"/>
  <c r="F36" i="5" s="1"/>
  <c r="F66" i="5" s="1"/>
  <c r="F68" i="5" s="1"/>
  <c r="H56" i="2"/>
  <c r="K31" i="3"/>
  <c r="I33" i="3"/>
  <c r="I35" i="3" s="1"/>
  <c r="D39" i="2"/>
  <c r="D52" i="2"/>
  <c r="H52" i="2"/>
  <c r="H39" i="2"/>
  <c r="K31" i="4"/>
  <c r="K33" i="4" s="1"/>
  <c r="K35" i="4" s="1"/>
  <c r="I33" i="4"/>
  <c r="I35" i="4" s="1"/>
  <c r="D54" i="2"/>
  <c r="K13" i="4"/>
  <c r="K15" i="4" s="1"/>
  <c r="K17" i="4" s="1"/>
  <c r="K13" i="3"/>
  <c r="O13" i="3" s="1"/>
  <c r="O15" i="3" s="1"/>
  <c r="C77" i="1" l="1"/>
  <c r="C78" i="1" s="1"/>
  <c r="C80" i="1" s="1"/>
  <c r="C82" i="1" s="1"/>
  <c r="B10" i="5"/>
  <c r="D56" i="2"/>
  <c r="O31" i="3"/>
  <c r="O33" i="3" s="1"/>
  <c r="K33" i="3"/>
  <c r="K35" i="3" s="1"/>
  <c r="O35" i="3" s="1"/>
  <c r="G77" i="1"/>
  <c r="G78" i="1" s="1"/>
  <c r="K15" i="3"/>
  <c r="K17" i="3" s="1"/>
  <c r="O17" i="3" s="1"/>
  <c r="C34" i="1" l="1"/>
  <c r="B24" i="5"/>
  <c r="B34" i="5" s="1"/>
  <c r="B36" i="5" s="1"/>
  <c r="B66" i="5" s="1"/>
  <c r="B68" i="5" s="1"/>
  <c r="G80" i="1"/>
  <c r="G82" i="1" s="1"/>
  <c r="G34" i="1" l="1"/>
</calcChain>
</file>

<file path=xl/sharedStrings.xml><?xml version="1.0" encoding="utf-8"?>
<sst xmlns="http://schemas.openxmlformats.org/spreadsheetml/2006/main" count="316" uniqueCount="177">
  <si>
    <t>บริษัท ทรอปิคอลแคนนิ่ง (ประเทศไทย) จำกัด (มหาชน) และบริษัทย่อย</t>
  </si>
  <si>
    <t>งบแสดงฐานะการเงิน</t>
  </si>
  <si>
    <t>งบการเงินรวม</t>
  </si>
  <si>
    <t>งบการเงินเฉพาะกิจการ</t>
  </si>
  <si>
    <t>31 มีนาคม</t>
  </si>
  <si>
    <t>31 ธันวาคม</t>
  </si>
  <si>
    <t>สินทรัพย์</t>
  </si>
  <si>
    <t>หมายเหตุ</t>
  </si>
  <si>
    <t>(พันบาท)</t>
  </si>
  <si>
    <t>สินทรัพย์หมุนเวียน</t>
  </si>
  <si>
    <t xml:space="preserve">เงินสดและรายการเทียบเท่าเงินสด </t>
  </si>
  <si>
    <t>เงินให้กู้ยืมระยะยาวแก่กิจการอื่นที่ถึงกำหนดชำระ</t>
  </si>
  <si>
    <t xml:space="preserve">สินค้าคงเหลือ  </t>
  </si>
  <si>
    <t>สินทรัพย์หมุนเวียนอื่น</t>
  </si>
  <si>
    <t>รวมสินทรัพย์หมุนเวียน</t>
  </si>
  <si>
    <t>สินทรัพย์ไม่หมุนเวียน</t>
  </si>
  <si>
    <t>เงินลงทุนในบริษัทร่วม</t>
  </si>
  <si>
    <t>เงินลงทุนในบริษัทย่อย</t>
  </si>
  <si>
    <t>เงินให้กู้ยืมระยะยาวแก่กิจการอื่น</t>
  </si>
  <si>
    <t>อสังหาริมทรัพย์เพื่อการลงทุน</t>
  </si>
  <si>
    <t xml:space="preserve">ที่ดิน อาคารและอุปกรณ์  </t>
  </si>
  <si>
    <t>สินทรัพย์ภาษีเงินได้รอการตัดบัญชี</t>
  </si>
  <si>
    <t>สินทรัพย์ไม่หมุนเวียนอื่น</t>
  </si>
  <si>
    <t xml:space="preserve">รวมสินทรัพย์ไม่หมุนเวียน </t>
  </si>
  <si>
    <t>รวมสินทรัพย์</t>
  </si>
  <si>
    <t>หนี้สินและส่วนของผู้ถือหุ้น</t>
  </si>
  <si>
    <t>หนี้สินหมุนเวียน</t>
  </si>
  <si>
    <t>เงินกู้ยืมระยะสั้นจากบุคคลหรือกิจการที่เกี่ยวข้องกัน</t>
  </si>
  <si>
    <t>รวมหนี้สินหมุนเวียน</t>
  </si>
  <si>
    <t>หนี้สินไม่หมุนเวียน</t>
  </si>
  <si>
    <t>รวมหนี้สินไม่หมุนเวียน</t>
  </si>
  <si>
    <t>รวมหนี้สิน</t>
  </si>
  <si>
    <t>ส่วนของผู้ถือหุ้น</t>
  </si>
  <si>
    <t>ทุนเรือนหุ้น</t>
  </si>
  <si>
    <t xml:space="preserve">    ทุนจดทะเบียน</t>
  </si>
  <si>
    <t xml:space="preserve">    ทุนที่ออกและชำระแล้ว</t>
  </si>
  <si>
    <t>ส่วนเกินมูลค่าหุ้น</t>
  </si>
  <si>
    <t xml:space="preserve">   ส่วนเกินมูลค่าหุ้นสามัญ</t>
  </si>
  <si>
    <t>กำไรสะสม</t>
  </si>
  <si>
    <t xml:space="preserve">    จัดสรรเป็นทุนสำรองตามกฎหมาย</t>
  </si>
  <si>
    <t xml:space="preserve">    ยังไม่ได้จัดสรร </t>
  </si>
  <si>
    <t>รวมส่วนของบริษัทใหญ่</t>
  </si>
  <si>
    <t>ส่วนได้เสียที่ไม่มีอำนาจควบคุม</t>
  </si>
  <si>
    <t>รวมส่วนของผู้ถือหุ้น</t>
  </si>
  <si>
    <t>รวมหนี้สินและส่วนของผู้ถือหุ้น</t>
  </si>
  <si>
    <t>งบกำไรขาดทุนเบ็ดเสร็จ (ไม่ได้ตรวจสอบ)</t>
  </si>
  <si>
    <t xml:space="preserve">งบการเงินรวม </t>
  </si>
  <si>
    <r>
      <t>งบการเงินเฉพาะกิจการ</t>
    </r>
    <r>
      <rPr>
        <sz val="15"/>
        <rFont val="Angsana New"/>
        <family val="1"/>
      </rPr>
      <t xml:space="preserve"> </t>
    </r>
  </si>
  <si>
    <t>สำหรับงวดสามเดือนสิ้นสุด</t>
  </si>
  <si>
    <t>วันที่ 31 มีนาคม</t>
  </si>
  <si>
    <t>รายได้</t>
  </si>
  <si>
    <t xml:space="preserve">รายได้จากการขาย </t>
  </si>
  <si>
    <t>รายได้อื่น</t>
  </si>
  <si>
    <t>รวมรายได้</t>
  </si>
  <si>
    <t xml:space="preserve">ค่าใช้จ่าย </t>
  </si>
  <si>
    <t>ต้นทุนขาย</t>
  </si>
  <si>
    <t>ค่าใช้จ่ายในการบริหาร</t>
  </si>
  <si>
    <t>ต้นทุนทางการเงิน</t>
  </si>
  <si>
    <t>รวมค่าใช้จ่าย</t>
  </si>
  <si>
    <t xml:space="preserve">    ส่วนที่เป็นของบริษัทใหญ่</t>
  </si>
  <si>
    <t xml:space="preserve">    ส่วนที่เป็นของส่วนได้เสียที่ไม่มีอำนาจควบคุม</t>
  </si>
  <si>
    <t>งบแสดงการเปลี่ยนแปลงส่วนของผู้ถือหุ้น  (ไม่ได้ตรวจสอบ)</t>
  </si>
  <si>
    <t>รวมส่วนของ</t>
  </si>
  <si>
    <t>ส่วนของส่วน</t>
  </si>
  <si>
    <t>ที่ออกและ</t>
  </si>
  <si>
    <t>ทุนสำรอง</t>
  </si>
  <si>
    <t>ผู้ถือหุ้น</t>
  </si>
  <si>
    <t>ได้เสียที่ไม่มี</t>
  </si>
  <si>
    <t>รวมส่วน</t>
  </si>
  <si>
    <t>ชำระแล้ว</t>
  </si>
  <si>
    <t>ตามกฎหมาย</t>
  </si>
  <si>
    <t>อำนาจควบคุม</t>
  </si>
  <si>
    <t>ของผู้ถือหุ้น</t>
  </si>
  <si>
    <t>กำไรขาดทุนเบ็ดเสร็จสำหรับงวด</t>
  </si>
  <si>
    <t>งบแสดงการเปลี่ยนแปลงส่วนของผู้ถือหุ้น (ไม่ได้ตรวจสอบ)</t>
  </si>
  <si>
    <t xml:space="preserve">งบการเงินเฉพาะกิจการ </t>
  </si>
  <si>
    <t>งบกระแสเงินสด (ไม่ได้ตรวจสอบ)</t>
  </si>
  <si>
    <t>กระแสเงินสดจากกิจกรรมดำเนินงาน</t>
  </si>
  <si>
    <t>ค่าเสื่อมราคาและค่าตัดจำหน่าย</t>
  </si>
  <si>
    <t>กำไรจากการจำหน่ายเครื่องจักรและอุปกรณ์</t>
  </si>
  <si>
    <t>การเปลี่ยนแปลงในสินทรัพย์และหนี้สินดำเนินงาน</t>
  </si>
  <si>
    <t>สินค้าคงเหลือ</t>
  </si>
  <si>
    <t>กระแสเงินสดจากกิจกรรมลงทุน</t>
  </si>
  <si>
    <t>กระแสเงินสดจากกิจกรรมจัดหาเงิน</t>
  </si>
  <si>
    <t>จ่ายต้นทุนทางการเงิน</t>
  </si>
  <si>
    <t>เงินสดรับจากเงินกู้ยืมระยะสั้นจากบุคคลหรือกิจการที่เกี่ยวข้องกัน</t>
  </si>
  <si>
    <t>ขาดทุนจากอัตราแลกเปลี่ยนสุทธิ</t>
  </si>
  <si>
    <t>เงินให้กู้ยืมระยะสั้นแก่กิจการที่เกี่ยวข้องกัน</t>
  </si>
  <si>
    <t>มูลค่าหุ้น</t>
  </si>
  <si>
    <t>ส่วนเกิน</t>
  </si>
  <si>
    <t>จัดสรร</t>
  </si>
  <si>
    <t>ยังไม่ได้</t>
  </si>
  <si>
    <t>ของบริษัทใหญ่</t>
  </si>
  <si>
    <t>ส่วนแบ่งขาดทุนจากเงินลงทุนในบริษัทร่วม (สุทธิจากภาษี)</t>
  </si>
  <si>
    <t>ภาษีเงินได้จ่ายออก</t>
  </si>
  <si>
    <t>เงินสดรับจากการขายเครื่องจักรและอุปกรณ์</t>
  </si>
  <si>
    <t>เงินสดรับชำระคืนจากเงินให้กู้ยืมระยะยาวแก่กิจการอื่น</t>
  </si>
  <si>
    <t>กระแสเงินสดสุทธิใช้ไปในกิจกรรมลงทุน</t>
  </si>
  <si>
    <t>เงินสดจ่ายเพื่อชำระเงินกู้ยืมระยะยาวจากสถาบันการเงิน</t>
  </si>
  <si>
    <t>เงินสดและรายการเทียบเท่าเงินสดต้นงวด</t>
  </si>
  <si>
    <t>เงินสดและรายการเทียบเท่าเงินสดปลายงวด</t>
  </si>
  <si>
    <t>เงินเบิกเกินบัญชีและเงินกู้ยืมระยะสั้น</t>
  </si>
  <si>
    <t>เงินสดจ่ายเพื่อซื้อสินทรัพย์ไม่มีตัวตน</t>
  </si>
  <si>
    <t>ดอกเบี้ยรับ</t>
  </si>
  <si>
    <t>ต้นทุนในการจัดจำหน่าย</t>
  </si>
  <si>
    <t>เงินสดจ่ายเพื่อชำระเงินกู้ยืมระยะสั้นจากบุคคลหรือ</t>
  </si>
  <si>
    <t xml:space="preserve">    กิจการที่เกี่ยวข้องกัน</t>
  </si>
  <si>
    <t xml:space="preserve">   ภายในหนึ่งปี</t>
  </si>
  <si>
    <t>เงินกู้ยืมระยะยาวจากสถาบันการเงินที่ถึงกำหนดชำระ</t>
  </si>
  <si>
    <t>หนี้สินตามสัญญาเช่าการเงิน</t>
  </si>
  <si>
    <t>ประมาณการหนี้สินไม่หมุนเวียน</t>
  </si>
  <si>
    <t xml:space="preserve">   สำหรับผลประโยชน์พนักงาน</t>
  </si>
  <si>
    <t>กลับรายการค่าเผื่อหนี้สงสัยจะสูญ</t>
  </si>
  <si>
    <t>ลูกหนี้อื่น</t>
  </si>
  <si>
    <t>ประมาณการหนี้สินไม่หมุนเวียนสำหรับผลประโยชน์พนักงาน</t>
  </si>
  <si>
    <t>จ่ายผลประโยชน์พนักงาน</t>
  </si>
  <si>
    <t>(ไม่ได้ตรวจสอบ)</t>
  </si>
  <si>
    <t>รายการที่ไม่เป็นเงินสด</t>
  </si>
  <si>
    <t>เจ้าหนี้อื่นค่าซื้อเครื่องจักรและอุปกรณ์</t>
  </si>
  <si>
    <r>
      <t>งบการเงินเฉพาะกิจการ</t>
    </r>
    <r>
      <rPr>
        <sz val="15"/>
        <rFont val="Angsana New"/>
        <family val="1"/>
      </rPr>
      <t xml:space="preserve"> </t>
    </r>
  </si>
  <si>
    <t xml:space="preserve">     กำไรขาดทุนเบ็ดเสร็จอื่น</t>
  </si>
  <si>
    <t>รวมกำไรขาดทุนเบ็ดเสร็จสำหรับงวด</t>
  </si>
  <si>
    <t xml:space="preserve">     กำไร</t>
  </si>
  <si>
    <t>เงินสดและรายการเทียบเท่าเงินสดเพิ่มขึ้นสุทธิ</t>
  </si>
  <si>
    <t xml:space="preserve">    (หุ้นสามัญจำนวน 330,000,000 หุ้น มูลค่า 1 บาทต่อหุ้น)</t>
  </si>
  <si>
    <t>สำหรับงวดสามเดือนสิ้นสุดวันที่ 31 มีนาคม 2563</t>
  </si>
  <si>
    <t>ยอดคงเหลือ ณ วันที่ 1 มกราคม 2563</t>
  </si>
  <si>
    <t>ยอดคงเหลือ ณ วันที่ 31 มีนาคม 2563</t>
  </si>
  <si>
    <t>สินทรัพย์สิทธิการใช้</t>
  </si>
  <si>
    <t>ลูกหนี้การค้าและลูกหนี้หมุนเวียนอื่น</t>
  </si>
  <si>
    <t>เจ้าหนี้การค้าและเจ้าหนี้หมุนเวียนอื่น</t>
  </si>
  <si>
    <t>ส่วนของหนี้สินตามสัญญาเช่า</t>
  </si>
  <si>
    <t xml:space="preserve">   ที่ถึงกำหนดชำระภายในหนึ่งปี</t>
  </si>
  <si>
    <t>ภาษีเงินได้นิติบุคคลค้างจ่าย</t>
  </si>
  <si>
    <t>หนี้สินตามสัญญาเช่า</t>
  </si>
  <si>
    <t>ส่วนแบ่งขาดทุนของบริษัทร่วมที่ใช้วิธีส่วนได้เสีย</t>
  </si>
  <si>
    <t>ค่าใช้จ่ายภาษีเงินได้</t>
  </si>
  <si>
    <t>กำไรก่อนภาษีเงินได้</t>
  </si>
  <si>
    <t>กำไรสำหรับงวด</t>
  </si>
  <si>
    <t>กำไรขาดทุนเบ็ดเสร็จอื่น</t>
  </si>
  <si>
    <t>รายการที่จะไม่ถูกจัดประเภทใหม่ไว้ในกำไรหรือขาดทุน</t>
  </si>
  <si>
    <t xml:space="preserve">   ในภายหลัง</t>
  </si>
  <si>
    <t>ขาดทุนจากการวัดมูลค่าใหม่ของผลประโยชน์พนักงาน</t>
  </si>
  <si>
    <t xml:space="preserve">   ที่กำหนดไว้ - สุทธิจากภาษีเงินได้</t>
  </si>
  <si>
    <t>กำไรขาดทุนเบ็ดเสร็จอื่นสำหรับงวด - สุทธิจากภาษี</t>
  </si>
  <si>
    <t>กำไรขาดทุนเบ็ดเสร็จรวมสำหรับงวด</t>
  </si>
  <si>
    <r>
      <t xml:space="preserve">กำไรต่อหุ้นขั้นพื้นฐาน </t>
    </r>
    <r>
      <rPr>
        <b/>
        <i/>
        <sz val="15"/>
        <rFont val="Angsana New"/>
        <family val="1"/>
      </rPr>
      <t>(บาท)</t>
    </r>
  </si>
  <si>
    <t>เงินปันผลจ่ายให้ผู้ถือหุ้นของบริษัท</t>
  </si>
  <si>
    <t xml:space="preserve">เงินสดจ่ายชำระหนี้สินตามสัญญาเช่า </t>
  </si>
  <si>
    <t>กำไรจากอัตราแลกเปลี่ยนสุทธิ</t>
  </si>
  <si>
    <t>กำไรจากกิจกรรมดำเนินงาน</t>
  </si>
  <si>
    <t>การแบ่งปันกำไร</t>
  </si>
  <si>
    <t>การแบ่งปันกำไรเบ็ดเสร็จรวม</t>
  </si>
  <si>
    <t>กลับรายการขาดทุนจากการด้อยค่าซึ่งเป็นไปตาม TFRS 9</t>
  </si>
  <si>
    <t>กลับรายการค่าเผื่อมูลค่าสินค้าลดลงและสินค้าล้าสมัย</t>
  </si>
  <si>
    <t>กำไรจากอัตราแลกเปลี่ยนที่ยังไม่เกิดขึ้นจริง</t>
  </si>
  <si>
    <t xml:space="preserve">กระแสเงินสดสุทธิได้มาจากกิจกรรมดำเนินงาน </t>
  </si>
  <si>
    <t>เจ้าหนี้หมุนเวียนอื่น</t>
  </si>
  <si>
    <t>ปรับรายการที่กระทบกำไรเป็นเงินสดรับ (จ่าย)</t>
  </si>
  <si>
    <t xml:space="preserve">กระแสเงินสดสุทธิได้มาจากการดำเนินงาน </t>
  </si>
  <si>
    <t>เงินลงทุนในตราสารทุนที่ไม่อยู่ใน</t>
  </si>
  <si>
    <t xml:space="preserve">    ความต้องการของตลาด  </t>
  </si>
  <si>
    <t>เจ้าหนี้อื่น</t>
  </si>
  <si>
    <t>หนี้สินตามสัญญาเช่าการเงินที่ถึงกำหนดชำระ</t>
  </si>
  <si>
    <t>2563</t>
  </si>
  <si>
    <t>สำหรับงวดสามเดือนสิ้นสุดวันที่ 31 มีนาคม 2564</t>
  </si>
  <si>
    <t>ยอดคงเหลือ ณ วันที่ 1 มกราคม 2564</t>
  </si>
  <si>
    <t>ยอดคงเหลือ ณ วันที่ 31 มีนาคม 2564</t>
  </si>
  <si>
    <t>3, 4</t>
  </si>
  <si>
    <t>3, 7</t>
  </si>
  <si>
    <t>สิทธิการใช้ที่ได้มาจากการทำสัญญา</t>
  </si>
  <si>
    <t>ผลขาดทุน (กลับรายการ) จากการด้อยค่าที่รับรู้</t>
  </si>
  <si>
    <t xml:space="preserve">    ในกำไรหรือขาดทุน</t>
  </si>
  <si>
    <t>กระแสเงินสดสุทธิใช้ไปในกิจกรรมจัดหาเงิน</t>
  </si>
  <si>
    <t xml:space="preserve">    จากสถาบันการเงินสุทธิเพิ่มขึ้น (ลดลง)</t>
  </si>
  <si>
    <t>เงินเบิกเกินบัญชีจากสถาบันการเงิน</t>
  </si>
  <si>
    <t>เงินสดจ่ายเพื่อซื้ออาคาร เครื่องจักรและอุปกรณ์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</si>
</sst>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87" formatCode="_(* #,##0.00_);_(* \(#,##0.00\);_(* &quot;-&quot;??_);_(@_)"/>
    <numFmt numFmtId="188" formatCode="#,##0\ ;\(#,##0\)"/>
    <numFmt numFmtId="189" formatCode="_(* #,##0_);_(* \(#,##0\);_(* &quot;-&quot;??_);_(@_)"/>
    <numFmt numFmtId="190" formatCode="#,##0.00;\(#,##0.00\)"/>
    <numFmt numFmtId="191" formatCode="#,##0;\(#,##0\)"/>
  </numFmts>
  <fonts count="12" x14ac:knownFonts="1">
    <font>
      <sz val="15"/>
      <name val="Angsana New"/>
      <family val="1"/>
    </font>
    <font>
      <sz val="15"/>
      <name val="Angsana New"/>
      <family val="1"/>
    </font>
    <font>
      <b/>
      <sz val="16"/>
      <name val="Angsana New"/>
      <family val="1"/>
    </font>
    <font>
      <b/>
      <i/>
      <sz val="16"/>
      <name val="Angsana New"/>
      <family val="1"/>
    </font>
    <font>
      <b/>
      <sz val="15"/>
      <name val="Angsana New"/>
      <family val="1"/>
    </font>
    <font>
      <b/>
      <i/>
      <sz val="15"/>
      <name val="Angsana New"/>
      <family val="1"/>
    </font>
    <font>
      <i/>
      <sz val="15"/>
      <name val="Angsana New"/>
      <family val="1"/>
    </font>
    <font>
      <sz val="10"/>
      <name val="Arial"/>
      <family val="2"/>
    </font>
    <font>
      <b/>
      <sz val="15"/>
      <color indexed="9"/>
      <name val="Angsana New"/>
      <family val="1"/>
    </font>
    <font>
      <sz val="14"/>
      <name val="Cordia New"/>
      <family val="2"/>
    </font>
    <font>
      <b/>
      <sz val="14"/>
      <name val="Angsana New"/>
      <family val="1"/>
    </font>
    <font>
      <i/>
      <sz val="15"/>
      <color theme="0"/>
      <name val="Angsana New"/>
      <family val="1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8">
    <xf numFmtId="0" fontId="0" fillId="0" borderId="0"/>
    <xf numFmtId="187" fontId="7" fillId="0" borderId="0" applyFont="0" applyFill="0" applyBorder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9" fontId="7" fillId="0" borderId="0" applyFont="0" applyFill="0" applyBorder="0" applyAlignment="0" applyProtection="0"/>
    <xf numFmtId="187" fontId="7" fillId="0" borderId="0" applyFont="0" applyFill="0" applyBorder="0" applyAlignment="0" applyProtection="0"/>
  </cellStyleXfs>
  <cellXfs count="155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/>
    </xf>
    <xf numFmtId="0" fontId="2" fillId="0" borderId="0" xfId="0" applyFont="1" applyFill="1"/>
    <xf numFmtId="0" fontId="4" fillId="0" borderId="0" xfId="0" applyFont="1"/>
    <xf numFmtId="0" fontId="5" fillId="0" borderId="0" xfId="0" applyFont="1" applyAlignment="1">
      <alignment horizontal="center"/>
    </xf>
    <xf numFmtId="0" fontId="4" fillId="0" borderId="0" xfId="0" applyFont="1" applyFill="1"/>
    <xf numFmtId="0" fontId="0" fillId="0" borderId="0" xfId="0" applyFont="1" applyBorder="1" applyAlignment="1">
      <alignment horizontal="center"/>
    </xf>
    <xf numFmtId="0" fontId="5" fillId="0" borderId="0" xfId="0" applyFont="1"/>
    <xf numFmtId="0" fontId="6" fillId="0" borderId="0" xfId="0" applyFont="1" applyAlignment="1">
      <alignment horizontal="center"/>
    </xf>
    <xf numFmtId="0" fontId="0" fillId="0" borderId="0" xfId="0" applyFill="1"/>
    <xf numFmtId="188" fontId="4" fillId="0" borderId="1" xfId="0" applyNumberFormat="1" applyFont="1" applyFill="1" applyBorder="1" applyAlignment="1">
      <alignment horizontal="right"/>
    </xf>
    <xf numFmtId="188" fontId="4" fillId="0" borderId="0" xfId="0" applyNumberFormat="1" applyFont="1" applyFill="1" applyAlignment="1">
      <alignment horizontal="right"/>
    </xf>
    <xf numFmtId="0" fontId="6" fillId="0" borderId="0" xfId="0" applyFont="1" applyFill="1" applyAlignment="1">
      <alignment horizontal="center"/>
    </xf>
    <xf numFmtId="188" fontId="0" fillId="0" borderId="0" xfId="0" applyNumberFormat="1" applyFont="1" applyFill="1" applyAlignment="1">
      <alignment horizontal="right"/>
    </xf>
    <xf numFmtId="0" fontId="2" fillId="0" borderId="0" xfId="0" applyFont="1" applyAlignment="1">
      <alignment vertical="top"/>
    </xf>
    <xf numFmtId="0" fontId="5" fillId="0" borderId="0" xfId="0" applyFont="1" applyAlignment="1">
      <alignment vertical="top"/>
    </xf>
    <xf numFmtId="0" fontId="0" fillId="0" borderId="0" xfId="0" applyFill="1" applyAlignment="1"/>
    <xf numFmtId="189" fontId="0" fillId="0" borderId="0" xfId="1" quotePrefix="1" applyNumberFormat="1" applyFont="1" applyFill="1" applyBorder="1" applyAlignment="1">
      <alignment horizontal="center"/>
    </xf>
    <xf numFmtId="189" fontId="0" fillId="0" borderId="0" xfId="1" applyNumberFormat="1" applyFont="1" applyFill="1" applyBorder="1" applyAlignment="1">
      <alignment horizontal="center"/>
    </xf>
    <xf numFmtId="188" fontId="4" fillId="0" borderId="0" xfId="0" applyNumberFormat="1" applyFont="1" applyFill="1" applyBorder="1" applyAlignment="1">
      <alignment horizontal="right"/>
    </xf>
    <xf numFmtId="0" fontId="4" fillId="0" borderId="0" xfId="0" applyFont="1" applyAlignment="1">
      <alignment vertical="top"/>
    </xf>
    <xf numFmtId="0" fontId="5" fillId="0" borderId="0" xfId="0" applyFont="1" applyFill="1" applyAlignment="1">
      <alignment horizontal="center"/>
    </xf>
    <xf numFmtId="189" fontId="4" fillId="0" borderId="0" xfId="1" applyNumberFormat="1" applyFont="1" applyFill="1"/>
    <xf numFmtId="0" fontId="2" fillId="0" borderId="0" xfId="4" applyFont="1" applyFill="1" applyAlignment="1">
      <alignment horizontal="left"/>
    </xf>
    <xf numFmtId="0" fontId="0" fillId="0" borderId="0" xfId="0" applyFont="1" applyFill="1"/>
    <xf numFmtId="0" fontId="0" fillId="0" borderId="0" xfId="0" applyFont="1" applyFill="1" applyBorder="1" applyAlignment="1">
      <alignment horizontal="center"/>
    </xf>
    <xf numFmtId="0" fontId="5" fillId="0" borderId="0" xfId="0" applyFont="1" applyFill="1"/>
    <xf numFmtId="189" fontId="0" fillId="0" borderId="0" xfId="1" applyNumberFormat="1" applyFont="1" applyFill="1" applyAlignment="1">
      <alignment horizontal="right"/>
    </xf>
    <xf numFmtId="189" fontId="1" fillId="0" borderId="0" xfId="1" applyNumberFormat="1" applyFont="1" applyFill="1" applyAlignment="1">
      <alignment horizontal="right"/>
    </xf>
    <xf numFmtId="189" fontId="0" fillId="0" borderId="0" xfId="1" applyNumberFormat="1" applyFont="1" applyFill="1" applyAlignment="1">
      <alignment horizontal="center"/>
    </xf>
    <xf numFmtId="189" fontId="4" fillId="0" borderId="1" xfId="1" applyNumberFormat="1" applyFont="1" applyFill="1" applyBorder="1" applyAlignment="1">
      <alignment horizontal="right"/>
    </xf>
    <xf numFmtId="10" fontId="0" fillId="0" borderId="0" xfId="6" applyNumberFormat="1" applyFont="1" applyFill="1" applyAlignment="1">
      <alignment horizontal="right"/>
    </xf>
    <xf numFmtId="188" fontId="0" fillId="0" borderId="0" xfId="0" applyNumberFormat="1" applyFont="1" applyFill="1" applyAlignment="1"/>
    <xf numFmtId="189" fontId="0" fillId="0" borderId="0" xfId="1" applyNumberFormat="1" applyFont="1" applyFill="1" applyAlignment="1"/>
    <xf numFmtId="189" fontId="4" fillId="0" borderId="0" xfId="1" applyNumberFormat="1" applyFont="1" applyFill="1" applyBorder="1" applyAlignment="1">
      <alignment horizontal="right"/>
    </xf>
    <xf numFmtId="189" fontId="0" fillId="0" borderId="2" xfId="1" applyNumberFormat="1" applyFont="1" applyFill="1" applyBorder="1" applyAlignment="1">
      <alignment horizontal="center"/>
    </xf>
    <xf numFmtId="188" fontId="0" fillId="0" borderId="0" xfId="0" applyNumberFormat="1" applyFont="1" applyFill="1" applyBorder="1" applyAlignment="1"/>
    <xf numFmtId="188" fontId="0" fillId="0" borderId="0" xfId="0" applyNumberFormat="1" applyFont="1" applyFill="1" applyBorder="1" applyAlignment="1">
      <alignment horizontal="right"/>
    </xf>
    <xf numFmtId="188" fontId="4" fillId="0" borderId="3" xfId="0" applyNumberFormat="1" applyFont="1" applyFill="1" applyBorder="1" applyAlignment="1">
      <alignment horizontal="right"/>
    </xf>
    <xf numFmtId="0" fontId="4" fillId="0" borderId="0" xfId="0" applyFont="1" applyFill="1" applyAlignment="1">
      <alignment horizontal="left"/>
    </xf>
    <xf numFmtId="190" fontId="0" fillId="0" borderId="0" xfId="5" applyNumberFormat="1" applyFont="1" applyFill="1"/>
    <xf numFmtId="191" fontId="0" fillId="0" borderId="0" xfId="1" applyNumberFormat="1" applyFont="1" applyFill="1" applyBorder="1"/>
    <xf numFmtId="189" fontId="4" fillId="0" borderId="4" xfId="1" applyNumberFormat="1" applyFont="1" applyFill="1" applyBorder="1" applyAlignment="1"/>
    <xf numFmtId="191" fontId="0" fillId="0" borderId="0" xfId="5" applyNumberFormat="1" applyFont="1" applyFill="1"/>
    <xf numFmtId="3" fontId="4" fillId="0" borderId="0" xfId="0" applyNumberFormat="1" applyFont="1" applyFill="1" applyBorder="1" applyAlignment="1">
      <alignment wrapText="1"/>
    </xf>
    <xf numFmtId="189" fontId="4" fillId="0" borderId="0" xfId="1" applyNumberFormat="1" applyFont="1" applyFill="1" applyBorder="1" applyAlignment="1">
      <alignment wrapText="1"/>
    </xf>
    <xf numFmtId="0" fontId="0" fillId="0" borderId="0" xfId="0" applyFont="1" applyFill="1" applyBorder="1" applyAlignment="1"/>
    <xf numFmtId="189" fontId="0" fillId="0" borderId="0" xfId="1" applyNumberFormat="1" applyFont="1" applyFill="1" applyBorder="1" applyAlignment="1"/>
    <xf numFmtId="189" fontId="4" fillId="0" borderId="4" xfId="1" applyNumberFormat="1" applyFont="1" applyFill="1" applyBorder="1" applyAlignment="1">
      <alignment wrapText="1"/>
    </xf>
    <xf numFmtId="189" fontId="0" fillId="0" borderId="0" xfId="1" applyNumberFormat="1" applyFont="1" applyFill="1" applyBorder="1"/>
    <xf numFmtId="189" fontId="0" fillId="0" borderId="0" xfId="1" applyNumberFormat="1" applyFont="1" applyFill="1"/>
    <xf numFmtId="187" fontId="4" fillId="0" borderId="4" xfId="1" applyFont="1" applyFill="1" applyBorder="1" applyAlignment="1">
      <alignment horizontal="right"/>
    </xf>
    <xf numFmtId="0" fontId="0" fillId="0" borderId="0" xfId="0" applyFont="1" applyFill="1" applyAlignment="1">
      <alignment horizontal="right"/>
    </xf>
    <xf numFmtId="0" fontId="0" fillId="0" borderId="0" xfId="0" applyFont="1" applyFill="1" applyAlignment="1">
      <alignment horizontal="center"/>
    </xf>
    <xf numFmtId="0" fontId="0" fillId="0" borderId="0" xfId="0" applyFill="1" applyBorder="1" applyAlignment="1">
      <alignment horizontal="center"/>
    </xf>
    <xf numFmtId="190" fontId="4" fillId="0" borderId="0" xfId="2" applyNumberFormat="1" applyFont="1" applyFill="1"/>
    <xf numFmtId="0" fontId="10" fillId="0" borderId="0" xfId="0" applyFont="1" applyFill="1" applyAlignment="1">
      <alignment horizontal="left"/>
    </xf>
    <xf numFmtId="189" fontId="0" fillId="0" borderId="0" xfId="1" applyNumberFormat="1" applyFont="1" applyFill="1" applyBorder="1" applyAlignment="1">
      <alignment horizontal="right"/>
    </xf>
    <xf numFmtId="189" fontId="4" fillId="0" borderId="0" xfId="1" applyNumberFormat="1" applyFont="1" applyFill="1" applyBorder="1"/>
    <xf numFmtId="49" fontId="4" fillId="0" borderId="0" xfId="0" applyNumberFormat="1" applyFont="1" applyFill="1"/>
    <xf numFmtId="190" fontId="0" fillId="0" borderId="0" xfId="2" applyNumberFormat="1" applyFont="1" applyFill="1"/>
    <xf numFmtId="189" fontId="4" fillId="0" borderId="1" xfId="1" applyNumberFormat="1" applyFont="1" applyFill="1" applyBorder="1" applyAlignment="1">
      <alignment horizontal="center"/>
    </xf>
    <xf numFmtId="49" fontId="4" fillId="0" borderId="0" xfId="0" applyNumberFormat="1" applyFont="1" applyFill="1" applyBorder="1"/>
    <xf numFmtId="189" fontId="0" fillId="0" borderId="0" xfId="1" applyNumberFormat="1" applyFont="1" applyBorder="1" applyAlignment="1"/>
    <xf numFmtId="0" fontId="0" fillId="0" borderId="0" xfId="0" applyFont="1" applyFill="1" applyBorder="1"/>
    <xf numFmtId="0" fontId="4" fillId="0" borderId="0" xfId="2" applyFont="1" applyFill="1" applyAlignment="1">
      <alignment horizontal="left"/>
    </xf>
    <xf numFmtId="189" fontId="4" fillId="0" borderId="4" xfId="1" applyNumberFormat="1" applyFont="1" applyFill="1" applyBorder="1"/>
    <xf numFmtId="189" fontId="0" fillId="0" borderId="0" xfId="0" applyNumberFormat="1" applyFont="1" applyFill="1"/>
    <xf numFmtId="189" fontId="2" fillId="0" borderId="0" xfId="0" applyNumberFormat="1" applyFont="1"/>
    <xf numFmtId="0" fontId="1" fillId="0" borderId="0" xfId="0" applyFont="1"/>
    <xf numFmtId="0" fontId="0" fillId="0" borderId="0" xfId="0" applyFont="1"/>
    <xf numFmtId="0" fontId="0" fillId="0" borderId="0" xfId="0" applyFont="1" applyAlignment="1">
      <alignment horizontal="center"/>
    </xf>
    <xf numFmtId="0" fontId="0" fillId="0" borderId="0" xfId="0" applyFill="1" applyAlignment="1">
      <alignment horizontal="center"/>
    </xf>
    <xf numFmtId="1" fontId="6" fillId="0" borderId="0" xfId="2" applyNumberFormat="1" applyFont="1" applyFill="1" applyAlignment="1">
      <alignment horizontal="center"/>
    </xf>
    <xf numFmtId="0" fontId="0" fillId="0" borderId="0" xfId="0" applyFont="1" applyBorder="1"/>
    <xf numFmtId="0" fontId="2" fillId="0" borderId="0" xfId="3" applyFont="1" applyFill="1" applyAlignment="1"/>
    <xf numFmtId="0" fontId="0" fillId="0" borderId="0" xfId="3" applyFont="1" applyFill="1" applyAlignment="1"/>
    <xf numFmtId="0" fontId="6" fillId="0" borderId="0" xfId="0" applyFont="1" applyFill="1"/>
    <xf numFmtId="37" fontId="0" fillId="0" borderId="0" xfId="0" applyNumberFormat="1" applyFont="1" applyFill="1" applyBorder="1" applyAlignment="1"/>
    <xf numFmtId="37" fontId="0" fillId="0" borderId="0" xfId="0" applyNumberFormat="1" applyFont="1" applyFill="1" applyBorder="1" applyAlignment="1">
      <alignment horizontal="right"/>
    </xf>
    <xf numFmtId="191" fontId="0" fillId="0" borderId="0" xfId="2" applyNumberFormat="1" applyFont="1" applyFill="1"/>
    <xf numFmtId="189" fontId="1" fillId="0" borderId="0" xfId="1" applyNumberFormat="1" applyFont="1" applyFill="1" applyBorder="1" applyAlignment="1">
      <alignment horizontal="right"/>
    </xf>
    <xf numFmtId="189" fontId="1" fillId="0" borderId="2" xfId="1" applyNumberFormat="1" applyFont="1" applyFill="1" applyBorder="1" applyAlignment="1">
      <alignment horizontal="right"/>
    </xf>
    <xf numFmtId="0" fontId="4" fillId="0" borderId="0" xfId="0" applyFont="1" applyFill="1" applyBorder="1"/>
    <xf numFmtId="37" fontId="0" fillId="0" borderId="0" xfId="0" applyNumberFormat="1" applyFont="1" applyFill="1" applyBorder="1" applyAlignment="1">
      <alignment horizontal="center"/>
    </xf>
    <xf numFmtId="188" fontId="0" fillId="0" borderId="0" xfId="0" applyNumberFormat="1" applyFont="1" applyFill="1"/>
    <xf numFmtId="188" fontId="4" fillId="0" borderId="0" xfId="1" applyNumberFormat="1" applyFont="1" applyFill="1" applyAlignment="1">
      <alignment horizontal="right"/>
    </xf>
    <xf numFmtId="189" fontId="4" fillId="0" borderId="0" xfId="1" applyNumberFormat="1" applyFont="1" applyFill="1" applyAlignment="1">
      <alignment horizontal="right"/>
    </xf>
    <xf numFmtId="188" fontId="0" fillId="0" borderId="2" xfId="0" applyNumberFormat="1" applyFont="1" applyFill="1" applyBorder="1"/>
    <xf numFmtId="189" fontId="0" fillId="0" borderId="2" xfId="1" applyNumberFormat="1" applyFont="1" applyFill="1" applyBorder="1"/>
    <xf numFmtId="188" fontId="4" fillId="0" borderId="4" xfId="0" applyNumberFormat="1" applyFont="1" applyFill="1" applyBorder="1"/>
    <xf numFmtId="189" fontId="0" fillId="0" borderId="0" xfId="1" quotePrefix="1" applyNumberFormat="1" applyFont="1" applyFill="1" applyAlignment="1">
      <alignment horizontal="center"/>
    </xf>
    <xf numFmtId="189" fontId="0" fillId="0" borderId="2" xfId="1" quotePrefix="1" applyNumberFormat="1" applyFont="1" applyFill="1" applyBorder="1" applyAlignment="1">
      <alignment horizontal="center"/>
    </xf>
    <xf numFmtId="189" fontId="4" fillId="0" borderId="0" xfId="1" quotePrefix="1" applyNumberFormat="1" applyFont="1" applyFill="1" applyBorder="1" applyAlignment="1">
      <alignment horizontal="center"/>
    </xf>
    <xf numFmtId="189" fontId="4" fillId="0" borderId="4" xfId="1" quotePrefix="1" applyNumberFormat="1" applyFont="1" applyFill="1" applyBorder="1" applyAlignment="1">
      <alignment horizontal="center"/>
    </xf>
    <xf numFmtId="187" fontId="0" fillId="0" borderId="2" xfId="1" applyFont="1" applyFill="1" applyBorder="1" applyAlignment="1">
      <alignment horizontal="center"/>
    </xf>
    <xf numFmtId="189" fontId="4" fillId="0" borderId="0" xfId="1" applyNumberFormat="1" applyFont="1" applyFill="1" applyBorder="1" applyAlignment="1"/>
    <xf numFmtId="187" fontId="0" fillId="0" borderId="0" xfId="1" applyFont="1" applyFill="1"/>
    <xf numFmtId="189" fontId="4" fillId="0" borderId="0" xfId="1" applyNumberFormat="1" applyFont="1" applyFill="1" applyBorder="1" applyAlignment="1">
      <alignment horizontal="center"/>
    </xf>
    <xf numFmtId="188" fontId="4" fillId="0" borderId="0" xfId="0" applyNumberFormat="1" applyFont="1" applyFill="1" applyBorder="1"/>
    <xf numFmtId="188" fontId="0" fillId="0" borderId="0" xfId="0" applyNumberFormat="1" applyFont="1" applyAlignment="1"/>
    <xf numFmtId="0" fontId="0" fillId="0" borderId="0" xfId="0" applyFont="1" applyFill="1" applyAlignment="1">
      <alignment horizontal="left"/>
    </xf>
    <xf numFmtId="37" fontId="4" fillId="0" borderId="0" xfId="0" applyNumberFormat="1" applyFont="1" applyFill="1" applyBorder="1" applyAlignment="1">
      <alignment horizontal="right"/>
    </xf>
    <xf numFmtId="189" fontId="1" fillId="0" borderId="0" xfId="1" applyNumberFormat="1" applyFont="1" applyFill="1" applyBorder="1" applyAlignment="1"/>
    <xf numFmtId="189" fontId="4" fillId="0" borderId="0" xfId="1" applyNumberFormat="1" applyFont="1" applyFill="1" applyBorder="1" applyAlignment="1">
      <alignment horizontal="center"/>
    </xf>
    <xf numFmtId="0" fontId="0" fillId="0" borderId="0" xfId="1" applyNumberFormat="1" applyFont="1" applyAlignment="1">
      <alignment horizontal="center"/>
    </xf>
    <xf numFmtId="0" fontId="6" fillId="0" borderId="0" xfId="0" applyFont="1"/>
    <xf numFmtId="191" fontId="0" fillId="0" borderId="0" xfId="5" applyNumberFormat="1" applyFont="1" applyFill="1" applyAlignment="1"/>
    <xf numFmtId="189" fontId="0" fillId="0" borderId="0" xfId="0" applyNumberFormat="1" applyFont="1"/>
    <xf numFmtId="10" fontId="0" fillId="0" borderId="0" xfId="6" applyNumberFormat="1" applyFont="1" applyFill="1"/>
    <xf numFmtId="0" fontId="6" fillId="0" borderId="0" xfId="0" applyFont="1" applyFill="1" applyBorder="1" applyAlignment="1">
      <alignment horizontal="center"/>
    </xf>
    <xf numFmtId="0" fontId="4" fillId="0" borderId="0" xfId="4" applyFont="1" applyFill="1" applyAlignment="1">
      <alignment horizontal="center"/>
    </xf>
    <xf numFmtId="0" fontId="0" fillId="0" borderId="0" xfId="1" applyNumberFormat="1" applyFont="1" applyFill="1" applyAlignment="1">
      <alignment horizontal="center"/>
    </xf>
    <xf numFmtId="3" fontId="1" fillId="0" borderId="0" xfId="0" applyNumberFormat="1" applyFont="1" applyAlignment="1">
      <alignment vertical="center" wrapText="1"/>
    </xf>
    <xf numFmtId="0" fontId="1" fillId="0" borderId="0" xfId="0" applyFont="1" applyAlignment="1">
      <alignment vertical="center" wrapText="1"/>
    </xf>
    <xf numFmtId="189" fontId="2" fillId="0" borderId="0" xfId="1" applyNumberFormat="1" applyFont="1" applyFill="1"/>
    <xf numFmtId="189" fontId="4" fillId="0" borderId="4" xfId="1" applyNumberFormat="1" applyFont="1" applyFill="1" applyBorder="1" applyAlignment="1">
      <alignment horizontal="right"/>
    </xf>
    <xf numFmtId="189" fontId="8" fillId="0" borderId="0" xfId="1" applyNumberFormat="1" applyFont="1" applyFill="1" applyAlignment="1">
      <alignment horizontal="right"/>
    </xf>
    <xf numFmtId="189" fontId="0" fillId="0" borderId="2" xfId="1" applyNumberFormat="1" applyFont="1" applyFill="1" applyBorder="1" applyAlignment="1">
      <alignment horizontal="right"/>
    </xf>
    <xf numFmtId="189" fontId="4" fillId="0" borderId="2" xfId="1" applyNumberFormat="1" applyFont="1" applyFill="1" applyBorder="1" applyAlignment="1">
      <alignment horizontal="right"/>
    </xf>
    <xf numFmtId="189" fontId="0" fillId="0" borderId="4" xfId="1" applyNumberFormat="1" applyFont="1" applyFill="1" applyBorder="1" applyAlignment="1">
      <alignment horizontal="right"/>
    </xf>
    <xf numFmtId="0" fontId="4" fillId="0" borderId="0" xfId="4" applyFont="1" applyFill="1" applyAlignment="1">
      <alignment horizontal="center"/>
    </xf>
    <xf numFmtId="0" fontId="4" fillId="0" borderId="0" xfId="0" applyFont="1" applyFill="1" applyBorder="1" applyAlignment="1">
      <alignment horizontal="center"/>
    </xf>
    <xf numFmtId="191" fontId="4" fillId="0" borderId="0" xfId="3" applyNumberFormat="1" applyFont="1" applyFill="1" applyAlignment="1">
      <alignment horizontal="center"/>
    </xf>
    <xf numFmtId="189" fontId="0" fillId="0" borderId="0" xfId="0" applyNumberFormat="1"/>
    <xf numFmtId="187" fontId="0" fillId="0" borderId="0" xfId="1" applyFont="1"/>
    <xf numFmtId="16" fontId="0" fillId="0" borderId="0" xfId="0" applyNumberFormat="1" applyFont="1" applyFill="1"/>
    <xf numFmtId="189" fontId="4" fillId="0" borderId="0" xfId="1" applyNumberFormat="1" applyFont="1" applyFill="1" applyBorder="1" applyAlignment="1">
      <alignment horizontal="center"/>
    </xf>
    <xf numFmtId="0" fontId="0" fillId="0" borderId="0" xfId="1" applyNumberFormat="1" applyFont="1" applyFill="1" applyBorder="1" applyAlignment="1">
      <alignment horizontal="center"/>
    </xf>
    <xf numFmtId="0" fontId="11" fillId="0" borderId="0" xfId="0" applyFont="1" applyAlignment="1">
      <alignment horizontal="center"/>
    </xf>
    <xf numFmtId="187" fontId="0" fillId="0" borderId="0" xfId="0" applyNumberFormat="1"/>
    <xf numFmtId="189" fontId="0" fillId="0" borderId="0" xfId="1" quotePrefix="1" applyNumberFormat="1" applyFont="1" applyFill="1" applyAlignment="1"/>
    <xf numFmtId="189" fontId="4" fillId="0" borderId="1" xfId="1" applyNumberFormat="1" applyFont="1" applyFill="1" applyBorder="1" applyAlignment="1"/>
    <xf numFmtId="189" fontId="8" fillId="0" borderId="0" xfId="1" applyNumberFormat="1" applyFont="1" applyFill="1" applyBorder="1" applyAlignment="1">
      <alignment horizontal="right"/>
    </xf>
    <xf numFmtId="49" fontId="0" fillId="0" borderId="0" xfId="1" applyNumberFormat="1" applyFont="1" applyFill="1" applyAlignment="1">
      <alignment horizontal="center"/>
    </xf>
    <xf numFmtId="49" fontId="0" fillId="0" borderId="0" xfId="1" applyNumberFormat="1" applyFont="1" applyFill="1"/>
    <xf numFmtId="0" fontId="0" fillId="2" borderId="0" xfId="0" applyFont="1" applyFill="1"/>
    <xf numFmtId="9" fontId="0" fillId="0" borderId="0" xfId="6" applyFont="1" applyFill="1"/>
    <xf numFmtId="189" fontId="1" fillId="0" borderId="0" xfId="0" applyNumberFormat="1" applyFont="1"/>
    <xf numFmtId="189" fontId="0" fillId="0" borderId="2" xfId="1" applyNumberFormat="1" applyFont="1" applyFill="1" applyBorder="1" applyAlignment="1"/>
    <xf numFmtId="189" fontId="6" fillId="0" borderId="0" xfId="1" applyNumberFormat="1" applyFont="1" applyFill="1" applyBorder="1" applyAlignment="1">
      <alignment horizontal="center"/>
    </xf>
    <xf numFmtId="189" fontId="4" fillId="0" borderId="0" xfId="1" applyNumberFormat="1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/>
    </xf>
    <xf numFmtId="0" fontId="4" fillId="0" borderId="0" xfId="4" applyFont="1" applyFill="1" applyAlignment="1">
      <alignment horizontal="center"/>
    </xf>
    <xf numFmtId="0" fontId="0" fillId="0" borderId="0" xfId="0" applyFont="1" applyFill="1" applyAlignment="1">
      <alignment horizontal="center" wrapText="1"/>
    </xf>
    <xf numFmtId="0" fontId="4" fillId="0" borderId="0" xfId="0" applyFont="1" applyFill="1" applyBorder="1" applyAlignment="1">
      <alignment horizontal="center"/>
    </xf>
    <xf numFmtId="0" fontId="0" fillId="0" borderId="2" xfId="0" applyFont="1" applyFill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0" fillId="0" borderId="2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0" fillId="0" borderId="0" xfId="0" applyFill="1" applyAlignment="1">
      <alignment horizontal="center" wrapText="1"/>
    </xf>
    <xf numFmtId="191" fontId="4" fillId="0" borderId="0" xfId="3" applyNumberFormat="1" applyFont="1" applyFill="1" applyAlignment="1">
      <alignment horizontal="center"/>
    </xf>
    <xf numFmtId="191" fontId="0" fillId="0" borderId="0" xfId="0" applyNumberFormat="1" applyFont="1" applyFill="1" applyBorder="1" applyAlignment="1">
      <alignment horizontal="right"/>
    </xf>
    <xf numFmtId="191" fontId="0" fillId="0" borderId="0" xfId="0" applyNumberFormat="1" applyFont="1" applyBorder="1" applyAlignment="1">
      <alignment horizontal="right"/>
    </xf>
  </cellXfs>
  <cellStyles count="8">
    <cellStyle name="Comma" xfId="1" builtinId="3"/>
    <cellStyle name="Comma 2" xfId="7"/>
    <cellStyle name="Normal" xfId="0" builtinId="0"/>
    <cellStyle name="Normal 4" xfId="2"/>
    <cellStyle name="Normal 4 2 2" xfId="3"/>
    <cellStyle name="Normal 5" xfId="4"/>
    <cellStyle name="Normal_AMT_BCP_TFS_Q151_Final-120508 2 2" xfId="5"/>
    <cellStyle name="Percent" xfId="6" builtinId="5"/>
  </cellStyles>
  <dxfs count="0"/>
  <tableStyles count="0" defaultTableStyle="TableStyleMedium2" defaultPivotStyle="PivotStyleLight16"/>
  <colors>
    <mruColors>
      <color rgb="FF66FFFF"/>
      <color rgb="FFFF99FF"/>
      <color rgb="FF00B0F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1:R83"/>
  <sheetViews>
    <sheetView view="pageBreakPreview" zoomScale="90" zoomScaleNormal="100" zoomScaleSheetLayoutView="90" workbookViewId="0">
      <selection activeCell="R11" sqref="R11"/>
    </sheetView>
  </sheetViews>
  <sheetFormatPr defaultColWidth="8.875" defaultRowHeight="22.5" customHeight="1" x14ac:dyDescent="0.55000000000000004"/>
  <cols>
    <col min="1" max="1" width="47.5" customWidth="1"/>
    <col min="2" max="2" width="9.25" style="9" customWidth="1"/>
    <col min="3" max="3" width="13.875" style="51" customWidth="1"/>
    <col min="4" max="4" width="1" style="51" customWidth="1"/>
    <col min="5" max="5" width="13.875" style="51" customWidth="1"/>
    <col min="6" max="6" width="1" style="51" customWidth="1"/>
    <col min="7" max="7" width="13.875" style="51" customWidth="1"/>
    <col min="8" max="8" width="1.25" style="51" customWidth="1"/>
    <col min="9" max="9" width="13.875" style="51" customWidth="1"/>
    <col min="11" max="11" width="12.25" customWidth="1"/>
    <col min="12" max="12" width="14.625" customWidth="1"/>
    <col min="13" max="13" width="12.25" customWidth="1"/>
    <col min="14" max="14" width="8.875" customWidth="1"/>
    <col min="15" max="16" width="14.875" customWidth="1"/>
  </cols>
  <sheetData>
    <row r="1" spans="1:18" s="4" customFormat="1" ht="23.4" x14ac:dyDescent="0.6">
      <c r="A1" s="1" t="s">
        <v>0</v>
      </c>
      <c r="B1" s="2"/>
      <c r="C1" s="116"/>
      <c r="D1" s="116"/>
      <c r="E1" s="116"/>
      <c r="F1" s="116"/>
      <c r="G1" s="116"/>
      <c r="H1" s="116"/>
      <c r="I1" s="116"/>
    </row>
    <row r="2" spans="1:18" s="4" customFormat="1" ht="21.75" customHeight="1" x14ac:dyDescent="0.6">
      <c r="A2" s="1" t="s">
        <v>1</v>
      </c>
      <c r="B2" s="2"/>
      <c r="C2" s="116"/>
      <c r="D2" s="116"/>
      <c r="E2" s="116"/>
      <c r="F2" s="116"/>
      <c r="G2" s="116"/>
      <c r="H2" s="116"/>
      <c r="I2" s="116"/>
    </row>
    <row r="3" spans="1:18" s="4" customFormat="1" ht="10.5" customHeight="1" x14ac:dyDescent="0.6">
      <c r="B3" s="5"/>
      <c r="C3" s="23"/>
      <c r="D3" s="23"/>
      <c r="E3" s="23"/>
      <c r="F3" s="23"/>
      <c r="G3" s="23"/>
      <c r="H3" s="23"/>
      <c r="I3" s="23"/>
    </row>
    <row r="4" spans="1:18" ht="21" customHeight="1" x14ac:dyDescent="0.6">
      <c r="C4" s="142" t="s">
        <v>2</v>
      </c>
      <c r="D4" s="142"/>
      <c r="E4" s="142"/>
      <c r="F4" s="142"/>
      <c r="G4" s="142" t="s">
        <v>3</v>
      </c>
      <c r="H4" s="142"/>
      <c r="I4" s="142"/>
    </row>
    <row r="5" spans="1:18" ht="21" customHeight="1" x14ac:dyDescent="0.55000000000000004">
      <c r="C5" s="30" t="s">
        <v>4</v>
      </c>
      <c r="D5" s="48"/>
      <c r="E5" s="19" t="s">
        <v>5</v>
      </c>
      <c r="F5" s="19"/>
      <c r="G5" s="30" t="s">
        <v>4</v>
      </c>
      <c r="H5" s="48"/>
      <c r="I5" s="19" t="s">
        <v>5</v>
      </c>
    </row>
    <row r="6" spans="1:18" ht="21" customHeight="1" x14ac:dyDescent="0.6">
      <c r="A6" s="1" t="s">
        <v>6</v>
      </c>
      <c r="B6" s="9" t="s">
        <v>7</v>
      </c>
      <c r="C6" s="135">
        <v>2564</v>
      </c>
      <c r="D6" s="136"/>
      <c r="E6" s="135" t="s">
        <v>164</v>
      </c>
      <c r="G6" s="135">
        <v>2564</v>
      </c>
      <c r="H6" s="136"/>
      <c r="I6" s="135" t="s">
        <v>164</v>
      </c>
    </row>
    <row r="7" spans="1:18" ht="22.5" customHeight="1" x14ac:dyDescent="0.55000000000000004">
      <c r="C7" s="129" t="s">
        <v>116</v>
      </c>
      <c r="D7" s="129"/>
      <c r="E7" s="129"/>
      <c r="F7" s="129"/>
      <c r="G7" s="129" t="s">
        <v>116</v>
      </c>
      <c r="H7" s="129"/>
      <c r="I7" s="129"/>
    </row>
    <row r="8" spans="1:18" ht="21.75" customHeight="1" x14ac:dyDescent="0.55000000000000004">
      <c r="C8" s="141" t="s">
        <v>8</v>
      </c>
      <c r="D8" s="141"/>
      <c r="E8" s="141"/>
      <c r="F8" s="141"/>
      <c r="G8" s="141"/>
      <c r="H8" s="141"/>
      <c r="I8" s="141"/>
    </row>
    <row r="9" spans="1:18" ht="21.75" customHeight="1" x14ac:dyDescent="0.6">
      <c r="A9" s="8" t="s">
        <v>9</v>
      </c>
      <c r="C9" s="28"/>
      <c r="D9" s="28"/>
      <c r="E9" s="28"/>
      <c r="F9" s="28"/>
      <c r="G9" s="28"/>
      <c r="H9" s="28"/>
      <c r="I9" s="28"/>
    </row>
    <row r="10" spans="1:18" ht="21.75" customHeight="1" x14ac:dyDescent="0.55000000000000004">
      <c r="A10" t="s">
        <v>10</v>
      </c>
      <c r="C10" s="28">
        <v>201747</v>
      </c>
      <c r="D10" s="28"/>
      <c r="E10" s="28">
        <v>156359</v>
      </c>
      <c r="F10" s="28"/>
      <c r="G10" s="28">
        <v>164454</v>
      </c>
      <c r="H10" s="28"/>
      <c r="I10" s="28">
        <v>114916</v>
      </c>
    </row>
    <row r="11" spans="1:18" ht="21.75" customHeight="1" x14ac:dyDescent="0.55000000000000004">
      <c r="A11" t="s">
        <v>129</v>
      </c>
      <c r="B11" s="9" t="s">
        <v>168</v>
      </c>
      <c r="C11" s="28">
        <v>656815</v>
      </c>
      <c r="D11" s="28"/>
      <c r="E11" s="28">
        <v>748796</v>
      </c>
      <c r="F11" s="28"/>
      <c r="G11" s="28">
        <f>655023-1</f>
        <v>655022</v>
      </c>
      <c r="H11" s="28"/>
      <c r="I11" s="28">
        <f>751858-1</f>
        <v>751857</v>
      </c>
      <c r="K11" s="125"/>
      <c r="R11" s="125"/>
    </row>
    <row r="12" spans="1:18" ht="21.75" hidden="1" customHeight="1" x14ac:dyDescent="0.55000000000000004">
      <c r="A12" t="s">
        <v>113</v>
      </c>
      <c r="C12" s="28"/>
      <c r="D12" s="28"/>
      <c r="E12" s="28"/>
      <c r="F12" s="28"/>
      <c r="G12" s="29"/>
      <c r="H12" s="28"/>
      <c r="I12" s="29"/>
    </row>
    <row r="13" spans="1:18" ht="21.75" hidden="1" customHeight="1" x14ac:dyDescent="0.55000000000000004">
      <c r="A13" t="s">
        <v>87</v>
      </c>
      <c r="C13" s="92"/>
      <c r="D13" s="28"/>
      <c r="E13" s="92">
        <v>0</v>
      </c>
      <c r="F13" s="28"/>
      <c r="G13" s="92"/>
      <c r="H13" s="28"/>
      <c r="I13" s="92">
        <v>0</v>
      </c>
    </row>
    <row r="14" spans="1:18" ht="21.75" customHeight="1" x14ac:dyDescent="0.55000000000000004">
      <c r="A14" t="s">
        <v>11</v>
      </c>
      <c r="C14" s="28"/>
      <c r="E14" s="28"/>
    </row>
    <row r="15" spans="1:18" ht="21.75" customHeight="1" x14ac:dyDescent="0.55000000000000004">
      <c r="A15" t="s">
        <v>107</v>
      </c>
      <c r="B15" s="130"/>
      <c r="C15" s="28">
        <v>1050</v>
      </c>
      <c r="D15" s="28"/>
      <c r="E15" s="28">
        <v>1200</v>
      </c>
      <c r="F15" s="28"/>
      <c r="G15" s="28">
        <v>1050</v>
      </c>
      <c r="H15" s="28"/>
      <c r="I15" s="28">
        <v>1200</v>
      </c>
    </row>
    <row r="16" spans="1:18" ht="21.75" customHeight="1" x14ac:dyDescent="0.55000000000000004">
      <c r="A16" t="s">
        <v>12</v>
      </c>
      <c r="C16" s="28">
        <v>1226400</v>
      </c>
      <c r="D16" s="28"/>
      <c r="E16" s="28">
        <v>1002490</v>
      </c>
      <c r="F16" s="28"/>
      <c r="G16" s="28">
        <v>1222839</v>
      </c>
      <c r="H16" s="28"/>
      <c r="I16" s="28">
        <v>998494</v>
      </c>
      <c r="K16" s="125"/>
      <c r="L16" s="98"/>
      <c r="M16" s="125"/>
      <c r="O16" s="98"/>
      <c r="P16" s="131"/>
    </row>
    <row r="17" spans="1:18" ht="21.75" customHeight="1" x14ac:dyDescent="0.55000000000000004">
      <c r="A17" t="s">
        <v>13</v>
      </c>
      <c r="C17" s="28">
        <v>1191</v>
      </c>
      <c r="D17" s="28"/>
      <c r="E17" s="28">
        <v>870</v>
      </c>
      <c r="F17" s="28"/>
      <c r="G17" s="28">
        <v>1191</v>
      </c>
      <c r="H17" s="28"/>
      <c r="I17" s="28">
        <v>870</v>
      </c>
      <c r="K17" s="125"/>
      <c r="R17" s="125"/>
    </row>
    <row r="18" spans="1:18" ht="21.75" customHeight="1" x14ac:dyDescent="0.6">
      <c r="A18" s="4" t="s">
        <v>14</v>
      </c>
      <c r="C18" s="31">
        <f>SUM(C10:C17)</f>
        <v>2087203</v>
      </c>
      <c r="D18" s="88"/>
      <c r="E18" s="31">
        <f>SUM(E10:E17)</f>
        <v>1909715</v>
      </c>
      <c r="F18" s="88"/>
      <c r="G18" s="31">
        <f>SUM(G10:G17)</f>
        <v>2044556</v>
      </c>
      <c r="H18" s="88"/>
      <c r="I18" s="31">
        <f>SUM(I10:I17)</f>
        <v>1867337</v>
      </c>
    </row>
    <row r="19" spans="1:18" ht="21.75" customHeight="1" x14ac:dyDescent="0.55000000000000004">
      <c r="C19" s="28"/>
      <c r="D19" s="28"/>
      <c r="E19" s="28"/>
      <c r="F19" s="28"/>
      <c r="G19" s="28"/>
      <c r="H19" s="28"/>
      <c r="I19" s="28"/>
    </row>
    <row r="20" spans="1:18" ht="21.75" customHeight="1" x14ac:dyDescent="0.6">
      <c r="A20" s="8" t="s">
        <v>15</v>
      </c>
      <c r="C20" s="28"/>
      <c r="D20" s="28"/>
      <c r="E20" s="28"/>
      <c r="F20" s="28"/>
      <c r="G20" s="28"/>
      <c r="H20" s="28"/>
      <c r="I20" s="28"/>
    </row>
    <row r="21" spans="1:18" ht="21.75" hidden="1" customHeight="1" x14ac:dyDescent="0.55000000000000004">
      <c r="A21" t="s">
        <v>16</v>
      </c>
      <c r="C21" s="30">
        <v>0</v>
      </c>
      <c r="D21" s="28"/>
      <c r="E21" s="30">
        <v>0</v>
      </c>
      <c r="F21" s="28"/>
      <c r="G21" s="28">
        <v>0</v>
      </c>
      <c r="H21" s="28"/>
      <c r="I21" s="28">
        <v>0</v>
      </c>
    </row>
    <row r="22" spans="1:18" ht="21.75" customHeight="1" x14ac:dyDescent="0.55000000000000004">
      <c r="A22" t="s">
        <v>17</v>
      </c>
      <c r="B22" s="9">
        <v>5</v>
      </c>
      <c r="C22" s="92">
        <v>0</v>
      </c>
      <c r="D22" s="28"/>
      <c r="E22" s="92">
        <v>0</v>
      </c>
      <c r="F22" s="28"/>
      <c r="G22" s="28">
        <v>10000</v>
      </c>
      <c r="H22" s="28"/>
      <c r="I22" s="28">
        <v>10000</v>
      </c>
    </row>
    <row r="23" spans="1:18" ht="21.75" customHeight="1" x14ac:dyDescent="0.55000000000000004">
      <c r="A23" t="s">
        <v>160</v>
      </c>
      <c r="C23" s="92"/>
      <c r="D23" s="28"/>
      <c r="E23" s="92"/>
      <c r="F23" s="28"/>
      <c r="G23" s="28"/>
      <c r="H23" s="28"/>
      <c r="I23" s="28"/>
    </row>
    <row r="24" spans="1:18" ht="21.75" customHeight="1" x14ac:dyDescent="0.55000000000000004">
      <c r="A24" t="s">
        <v>161</v>
      </c>
      <c r="C24" s="34">
        <v>7383</v>
      </c>
      <c r="D24" s="28"/>
      <c r="E24" s="34">
        <v>7383</v>
      </c>
      <c r="F24" s="28"/>
      <c r="G24" s="34">
        <v>7383</v>
      </c>
      <c r="H24" s="28"/>
      <c r="I24" s="34">
        <v>7383</v>
      </c>
    </row>
    <row r="25" spans="1:18" ht="21.75" customHeight="1" x14ac:dyDescent="0.55000000000000004">
      <c r="A25" t="s">
        <v>18</v>
      </c>
      <c r="C25" s="28">
        <v>0</v>
      </c>
      <c r="D25" s="28"/>
      <c r="E25" s="28">
        <v>150</v>
      </c>
      <c r="F25" s="28"/>
      <c r="G25" s="28">
        <v>0</v>
      </c>
      <c r="H25" s="28"/>
      <c r="I25" s="28">
        <v>150</v>
      </c>
    </row>
    <row r="26" spans="1:18" ht="21.75" customHeight="1" x14ac:dyDescent="0.55000000000000004">
      <c r="A26" t="s">
        <v>19</v>
      </c>
      <c r="C26" s="132">
        <v>133685</v>
      </c>
      <c r="D26" s="28"/>
      <c r="E26" s="132">
        <v>133750</v>
      </c>
      <c r="F26" s="28"/>
      <c r="G26" s="28">
        <v>135773</v>
      </c>
      <c r="H26" s="28"/>
      <c r="I26" s="28">
        <v>135838</v>
      </c>
    </row>
    <row r="27" spans="1:18" ht="21.75" customHeight="1" x14ac:dyDescent="0.55000000000000004">
      <c r="A27" t="s">
        <v>20</v>
      </c>
      <c r="B27" s="9">
        <v>6</v>
      </c>
      <c r="C27" s="34">
        <v>554732</v>
      </c>
      <c r="D27" s="28"/>
      <c r="E27" s="34">
        <v>549991</v>
      </c>
      <c r="F27" s="28"/>
      <c r="G27" s="28">
        <v>551986</v>
      </c>
      <c r="H27" s="28"/>
      <c r="I27" s="28">
        <v>547898</v>
      </c>
    </row>
    <row r="28" spans="1:18" ht="21.75" customHeight="1" x14ac:dyDescent="0.55000000000000004">
      <c r="A28" t="s">
        <v>128</v>
      </c>
      <c r="B28" s="9">
        <v>6</v>
      </c>
      <c r="C28" s="34">
        <v>17251</v>
      </c>
      <c r="D28" s="28"/>
      <c r="E28" s="34">
        <v>17989</v>
      </c>
      <c r="F28" s="28"/>
      <c r="G28" s="28">
        <v>17251</v>
      </c>
      <c r="H28" s="28"/>
      <c r="I28" s="28">
        <v>17989</v>
      </c>
    </row>
    <row r="29" spans="1:18" ht="21.75" customHeight="1" x14ac:dyDescent="0.6">
      <c r="A29" t="s">
        <v>21</v>
      </c>
      <c r="C29" s="34">
        <v>46110</v>
      </c>
      <c r="D29" s="28"/>
      <c r="E29" s="34">
        <v>52280</v>
      </c>
      <c r="F29" s="28"/>
      <c r="G29" s="28">
        <v>45614</v>
      </c>
      <c r="H29" s="28"/>
      <c r="I29" s="28">
        <v>51711</v>
      </c>
      <c r="K29" s="1"/>
    </row>
    <row r="30" spans="1:18" ht="21.75" customHeight="1" x14ac:dyDescent="0.55000000000000004">
      <c r="A30" t="s">
        <v>22</v>
      </c>
      <c r="C30" s="34">
        <v>4170</v>
      </c>
      <c r="D30" s="28"/>
      <c r="E30" s="34">
        <v>4684</v>
      </c>
      <c r="F30" s="28"/>
      <c r="G30" s="28">
        <v>3855</v>
      </c>
      <c r="H30" s="28"/>
      <c r="I30" s="28">
        <v>3604</v>
      </c>
      <c r="K30" s="125"/>
      <c r="L30" s="98"/>
      <c r="M30" s="131"/>
      <c r="R30" s="125"/>
    </row>
    <row r="31" spans="1:18" ht="21.75" customHeight="1" x14ac:dyDescent="0.6">
      <c r="A31" s="4" t="s">
        <v>23</v>
      </c>
      <c r="C31" s="133">
        <f>SUM(C21:C30)</f>
        <v>763331</v>
      </c>
      <c r="D31" s="88"/>
      <c r="E31" s="133">
        <f>SUM(E21:E30)</f>
        <v>766227</v>
      </c>
      <c r="F31" s="88"/>
      <c r="G31" s="31">
        <f>SUM(G21:G30)</f>
        <v>771862</v>
      </c>
      <c r="H31" s="88"/>
      <c r="I31" s="31">
        <f>SUM(I21:I30)</f>
        <v>774573</v>
      </c>
      <c r="K31" s="1"/>
    </row>
    <row r="32" spans="1:18" ht="6" customHeight="1" x14ac:dyDescent="0.6">
      <c r="A32" s="4"/>
      <c r="D32" s="28"/>
      <c r="F32" s="28"/>
      <c r="H32" s="28"/>
    </row>
    <row r="33" spans="1:9" ht="21.75" customHeight="1" thickBot="1" x14ac:dyDescent="0.65">
      <c r="A33" s="4" t="s">
        <v>24</v>
      </c>
      <c r="C33" s="117">
        <f>SUM(C18+C31)</f>
        <v>2850534</v>
      </c>
      <c r="D33" s="88"/>
      <c r="E33" s="117">
        <f>SUM(E18+E31)</f>
        <v>2675942</v>
      </c>
      <c r="F33" s="88"/>
      <c r="G33" s="117">
        <f>SUM(G18+G31)</f>
        <v>2816418</v>
      </c>
      <c r="H33" s="88"/>
      <c r="I33" s="117">
        <f>SUM(I18+I31)</f>
        <v>2641910</v>
      </c>
    </row>
    <row r="34" spans="1:9" ht="21.75" customHeight="1" thickTop="1" x14ac:dyDescent="0.6">
      <c r="A34" s="4"/>
      <c r="C34" s="134">
        <f>C33-C82</f>
        <v>0</v>
      </c>
      <c r="D34" s="118"/>
      <c r="E34" s="134">
        <f>E33-E82</f>
        <v>0</v>
      </c>
      <c r="F34" s="118"/>
      <c r="G34" s="134">
        <f>G33-G82</f>
        <v>0</v>
      </c>
      <c r="H34" s="118"/>
      <c r="I34" s="134">
        <f>I33-I82</f>
        <v>0</v>
      </c>
    </row>
    <row r="35" spans="1:9" s="1" customFormat="1" ht="23.4" x14ac:dyDescent="0.6">
      <c r="A35" s="1" t="s">
        <v>0</v>
      </c>
      <c r="B35" s="2"/>
      <c r="C35" s="116"/>
      <c r="D35" s="116"/>
      <c r="E35" s="116"/>
      <c r="F35" s="116"/>
      <c r="G35" s="116"/>
      <c r="H35" s="116"/>
      <c r="I35" s="116"/>
    </row>
    <row r="36" spans="1:9" s="1" customFormat="1" ht="22.5" customHeight="1" x14ac:dyDescent="0.6">
      <c r="A36" s="1" t="s">
        <v>1</v>
      </c>
      <c r="B36" s="2"/>
      <c r="C36" s="116"/>
      <c r="D36" s="116"/>
      <c r="E36" s="116"/>
      <c r="F36" s="116"/>
      <c r="G36" s="116"/>
      <c r="H36" s="116"/>
      <c r="I36" s="116"/>
    </row>
    <row r="37" spans="1:9" s="1" customFormat="1" ht="10.5" customHeight="1" x14ac:dyDescent="0.6">
      <c r="B37" s="2"/>
      <c r="C37" s="116"/>
      <c r="D37" s="116"/>
      <c r="E37" s="116"/>
      <c r="F37" s="116"/>
      <c r="G37" s="116"/>
      <c r="H37" s="116"/>
      <c r="I37" s="116"/>
    </row>
    <row r="38" spans="1:9" ht="21" customHeight="1" x14ac:dyDescent="0.6">
      <c r="C38" s="142" t="s">
        <v>2</v>
      </c>
      <c r="D38" s="142"/>
      <c r="E38" s="142"/>
      <c r="F38" s="105"/>
      <c r="G38" s="142" t="s">
        <v>3</v>
      </c>
      <c r="H38" s="142"/>
      <c r="I38" s="142"/>
    </row>
    <row r="39" spans="1:9" ht="21" customHeight="1" x14ac:dyDescent="0.55000000000000004">
      <c r="C39" s="30" t="s">
        <v>4</v>
      </c>
      <c r="D39" s="48"/>
      <c r="E39" s="19" t="s">
        <v>5</v>
      </c>
      <c r="F39" s="19"/>
      <c r="G39" s="30" t="s">
        <v>4</v>
      </c>
      <c r="H39" s="48"/>
      <c r="I39" s="19" t="s">
        <v>5</v>
      </c>
    </row>
    <row r="40" spans="1:9" ht="21" customHeight="1" x14ac:dyDescent="0.55000000000000004">
      <c r="A40" s="15" t="s">
        <v>25</v>
      </c>
      <c r="B40" s="9" t="s">
        <v>7</v>
      </c>
      <c r="C40" s="135">
        <v>2564</v>
      </c>
      <c r="D40" s="136"/>
      <c r="E40" s="135" t="s">
        <v>164</v>
      </c>
      <c r="G40" s="135">
        <v>2564</v>
      </c>
      <c r="H40" s="136"/>
      <c r="I40" s="135" t="s">
        <v>164</v>
      </c>
    </row>
    <row r="41" spans="1:9" ht="21" customHeight="1" x14ac:dyDescent="0.55000000000000004">
      <c r="A41" s="15"/>
      <c r="C41" s="129" t="s">
        <v>116</v>
      </c>
      <c r="D41" s="129"/>
      <c r="E41" s="129"/>
      <c r="F41" s="129"/>
      <c r="G41" s="129" t="s">
        <v>116</v>
      </c>
      <c r="H41" s="136"/>
      <c r="I41" s="135"/>
    </row>
    <row r="42" spans="1:9" ht="21" customHeight="1" x14ac:dyDescent="0.55000000000000004">
      <c r="A42" s="15"/>
      <c r="C42" s="141" t="s">
        <v>8</v>
      </c>
      <c r="D42" s="141"/>
      <c r="E42" s="141"/>
      <c r="F42" s="141"/>
      <c r="G42" s="141"/>
      <c r="H42" s="141"/>
      <c r="I42" s="141"/>
    </row>
    <row r="43" spans="1:9" ht="21" customHeight="1" x14ac:dyDescent="0.55000000000000004">
      <c r="A43" s="16" t="s">
        <v>26</v>
      </c>
      <c r="C43" s="28"/>
      <c r="D43" s="28"/>
      <c r="E43" s="28"/>
      <c r="F43" s="28"/>
      <c r="G43" s="28"/>
      <c r="H43" s="28"/>
      <c r="I43" s="28"/>
    </row>
    <row r="44" spans="1:9" ht="21" hidden="1" customHeight="1" x14ac:dyDescent="0.55000000000000004">
      <c r="C44" s="28"/>
      <c r="D44" s="28"/>
      <c r="E44" s="28"/>
      <c r="F44" s="28"/>
      <c r="G44" s="28"/>
      <c r="H44" s="28"/>
      <c r="I44" s="28"/>
    </row>
    <row r="45" spans="1:9" ht="21" customHeight="1" x14ac:dyDescent="0.55000000000000004">
      <c r="A45" t="s">
        <v>175</v>
      </c>
      <c r="C45" s="28">
        <v>6123</v>
      </c>
      <c r="D45" s="28"/>
      <c r="E45" s="28">
        <v>5887</v>
      </c>
      <c r="F45" s="28"/>
      <c r="G45" s="28">
        <v>6123</v>
      </c>
      <c r="H45" s="28"/>
      <c r="I45" s="28">
        <v>5887</v>
      </c>
    </row>
    <row r="46" spans="1:9" ht="21" customHeight="1" x14ac:dyDescent="0.55000000000000004">
      <c r="A46" t="s">
        <v>130</v>
      </c>
      <c r="B46" s="9">
        <v>3</v>
      </c>
      <c r="C46" s="28">
        <v>496467</v>
      </c>
      <c r="D46" s="28"/>
      <c r="E46" s="28">
        <v>416889</v>
      </c>
      <c r="F46" s="28"/>
      <c r="G46" s="28">
        <v>496486</v>
      </c>
      <c r="H46" s="28"/>
      <c r="I46" s="28">
        <v>414586</v>
      </c>
    </row>
    <row r="47" spans="1:9" ht="21" hidden="1" customHeight="1" x14ac:dyDescent="0.55000000000000004">
      <c r="A47" t="s">
        <v>162</v>
      </c>
      <c r="C47" s="29"/>
      <c r="D47" s="28"/>
      <c r="E47" s="29"/>
      <c r="F47" s="28"/>
      <c r="G47" s="29"/>
      <c r="H47" s="28"/>
      <c r="I47" s="29"/>
    </row>
    <row r="48" spans="1:9" ht="21" hidden="1" customHeight="1" x14ac:dyDescent="0.55000000000000004">
      <c r="A48" t="s">
        <v>108</v>
      </c>
      <c r="C48" s="28"/>
      <c r="E48" s="28"/>
    </row>
    <row r="49" spans="1:9" ht="21" hidden="1" customHeight="1" x14ac:dyDescent="0.55000000000000004">
      <c r="A49" t="s">
        <v>107</v>
      </c>
      <c r="C49" s="92"/>
      <c r="D49" s="28"/>
      <c r="E49" s="92"/>
      <c r="F49" s="28"/>
      <c r="G49" s="92"/>
      <c r="H49" s="28"/>
      <c r="I49" s="92"/>
    </row>
    <row r="50" spans="1:9" ht="21" hidden="1" customHeight="1" x14ac:dyDescent="0.55000000000000004">
      <c r="A50" t="s">
        <v>27</v>
      </c>
      <c r="C50" s="30"/>
      <c r="D50" s="28"/>
      <c r="E50" s="30"/>
      <c r="F50" s="28"/>
      <c r="G50" s="30"/>
      <c r="H50" s="28"/>
      <c r="I50" s="30"/>
    </row>
    <row r="51" spans="1:9" ht="21" hidden="1" customHeight="1" x14ac:dyDescent="0.55000000000000004">
      <c r="A51" t="s">
        <v>163</v>
      </c>
      <c r="C51" s="30"/>
      <c r="D51" s="28"/>
      <c r="E51" s="30"/>
      <c r="F51" s="28"/>
      <c r="G51" s="30"/>
      <c r="H51" s="28"/>
      <c r="I51" s="30"/>
    </row>
    <row r="52" spans="1:9" ht="21" hidden="1" customHeight="1" x14ac:dyDescent="0.55000000000000004">
      <c r="A52" t="s">
        <v>107</v>
      </c>
      <c r="C52" s="28"/>
      <c r="D52" s="28"/>
      <c r="E52" s="28"/>
      <c r="F52" s="28"/>
      <c r="G52" s="92"/>
      <c r="H52" s="28"/>
      <c r="I52" s="92"/>
    </row>
    <row r="53" spans="1:9" ht="21" customHeight="1" x14ac:dyDescent="0.55000000000000004">
      <c r="A53" t="s">
        <v>131</v>
      </c>
      <c r="C53" s="28"/>
      <c r="D53" s="28"/>
      <c r="E53" s="28"/>
      <c r="F53" s="28"/>
      <c r="G53" s="92"/>
      <c r="H53" s="28"/>
      <c r="I53" s="92"/>
    </row>
    <row r="54" spans="1:9" ht="21" customHeight="1" x14ac:dyDescent="0.55000000000000004">
      <c r="A54" t="s">
        <v>132</v>
      </c>
      <c r="B54" s="9">
        <v>8</v>
      </c>
      <c r="C54" s="28">
        <v>7333</v>
      </c>
      <c r="D54" s="28"/>
      <c r="E54" s="28">
        <v>6857</v>
      </c>
      <c r="F54" s="28"/>
      <c r="G54" s="92">
        <v>7333</v>
      </c>
      <c r="H54" s="28"/>
      <c r="I54" s="92">
        <v>6857</v>
      </c>
    </row>
    <row r="55" spans="1:9" ht="21" customHeight="1" x14ac:dyDescent="0.55000000000000004">
      <c r="A55" t="s">
        <v>133</v>
      </c>
      <c r="C55" s="28">
        <v>32655</v>
      </c>
      <c r="D55" s="28"/>
      <c r="E55" s="28">
        <v>18200</v>
      </c>
      <c r="F55" s="28"/>
      <c r="G55" s="92">
        <v>31855</v>
      </c>
      <c r="H55" s="28"/>
      <c r="I55" s="92">
        <v>17780</v>
      </c>
    </row>
    <row r="56" spans="1:9" ht="23.55" customHeight="1" x14ac:dyDescent="0.6">
      <c r="A56" s="4" t="s">
        <v>28</v>
      </c>
      <c r="C56" s="31">
        <f>SUM(C45:C55)</f>
        <v>542578</v>
      </c>
      <c r="D56" s="88"/>
      <c r="E56" s="31">
        <f>SUM(E45:E55)</f>
        <v>447833</v>
      </c>
      <c r="F56" s="88"/>
      <c r="G56" s="31">
        <f>SUM(G45:G55)</f>
        <v>541797</v>
      </c>
      <c r="H56" s="88"/>
      <c r="I56" s="31">
        <f>SUM(I45:I55)</f>
        <v>445110</v>
      </c>
    </row>
    <row r="57" spans="1:9" ht="4.5" customHeight="1" x14ac:dyDescent="0.55000000000000004">
      <c r="C57" s="28"/>
      <c r="D57" s="28"/>
      <c r="E57" s="28"/>
      <c r="F57" s="28"/>
      <c r="G57" s="28"/>
      <c r="H57" s="28"/>
      <c r="I57" s="28"/>
    </row>
    <row r="58" spans="1:9" ht="21" customHeight="1" x14ac:dyDescent="0.55000000000000004">
      <c r="A58" s="16" t="s">
        <v>29</v>
      </c>
      <c r="C58" s="28"/>
      <c r="D58" s="28"/>
      <c r="E58" s="28"/>
      <c r="F58" s="28"/>
      <c r="G58" s="28"/>
      <c r="H58" s="28"/>
      <c r="I58" s="28"/>
    </row>
    <row r="59" spans="1:9" ht="21" hidden="1" customHeight="1" x14ac:dyDescent="0.55000000000000004">
      <c r="A59" t="s">
        <v>109</v>
      </c>
      <c r="C59" s="18">
        <v>0</v>
      </c>
      <c r="D59" s="58"/>
      <c r="E59" s="18">
        <v>0</v>
      </c>
      <c r="F59" s="58"/>
      <c r="G59" s="18">
        <v>0</v>
      </c>
      <c r="H59" s="58"/>
      <c r="I59" s="18">
        <v>0</v>
      </c>
    </row>
    <row r="60" spans="1:9" ht="21" customHeight="1" x14ac:dyDescent="0.55000000000000004">
      <c r="A60" t="s">
        <v>134</v>
      </c>
      <c r="B60" s="9">
        <v>8</v>
      </c>
      <c r="C60" s="18">
        <v>10138</v>
      </c>
      <c r="D60" s="58"/>
      <c r="E60" s="18">
        <v>11354</v>
      </c>
      <c r="F60" s="58"/>
      <c r="G60" s="18">
        <v>10138</v>
      </c>
      <c r="H60" s="58"/>
      <c r="I60" s="18">
        <v>11354</v>
      </c>
    </row>
    <row r="61" spans="1:9" ht="21" customHeight="1" x14ac:dyDescent="0.55000000000000004">
      <c r="A61" t="s">
        <v>110</v>
      </c>
      <c r="C61" s="18"/>
      <c r="D61" s="58"/>
      <c r="E61" s="18"/>
      <c r="F61" s="58"/>
      <c r="H61" s="58"/>
    </row>
    <row r="62" spans="1:9" ht="21" customHeight="1" x14ac:dyDescent="0.55000000000000004">
      <c r="A62" t="s">
        <v>111</v>
      </c>
      <c r="C62" s="119">
        <v>192630</v>
      </c>
      <c r="D62" s="28"/>
      <c r="E62" s="119">
        <f>193566</f>
        <v>193566</v>
      </c>
      <c r="F62" s="28"/>
      <c r="G62" s="119">
        <v>191532</v>
      </c>
      <c r="H62" s="28"/>
      <c r="I62" s="119">
        <v>192504</v>
      </c>
    </row>
    <row r="63" spans="1:9" ht="24.45" customHeight="1" x14ac:dyDescent="0.6">
      <c r="A63" s="4" t="s">
        <v>30</v>
      </c>
      <c r="C63" s="31">
        <f>SUM(C59:C62)</f>
        <v>202768</v>
      </c>
      <c r="D63" s="88"/>
      <c r="E63" s="31">
        <f>SUM(E59:E62)</f>
        <v>204920</v>
      </c>
      <c r="F63" s="88"/>
      <c r="G63" s="31">
        <f>SUM(G59:G62)</f>
        <v>201670</v>
      </c>
      <c r="H63" s="88"/>
      <c r="I63" s="31">
        <f>SUM(I59:I62)</f>
        <v>203858</v>
      </c>
    </row>
    <row r="64" spans="1:9" ht="3.75" customHeight="1" x14ac:dyDescent="0.6">
      <c r="A64" s="4"/>
      <c r="C64" s="35"/>
      <c r="D64" s="35"/>
      <c r="E64" s="35"/>
      <c r="F64" s="35"/>
      <c r="G64" s="35"/>
      <c r="H64" s="35"/>
      <c r="I64" s="35"/>
    </row>
    <row r="65" spans="1:9" ht="22.35" customHeight="1" x14ac:dyDescent="0.6">
      <c r="A65" s="21" t="s">
        <v>31</v>
      </c>
      <c r="C65" s="120">
        <f>SUM(C63,C56)</f>
        <v>745346</v>
      </c>
      <c r="D65" s="88"/>
      <c r="E65" s="120">
        <f>SUM(E63,E56)</f>
        <v>652753</v>
      </c>
      <c r="F65" s="88"/>
      <c r="G65" s="120">
        <f>SUM(G63,G56)</f>
        <v>743467</v>
      </c>
      <c r="H65" s="88"/>
      <c r="I65" s="120">
        <f>SUM(I63,I56)</f>
        <v>648968</v>
      </c>
    </row>
    <row r="66" spans="1:9" ht="3" customHeight="1" x14ac:dyDescent="0.6">
      <c r="A66" s="1"/>
      <c r="B66" s="2"/>
      <c r="C66" s="116"/>
      <c r="D66" s="116"/>
      <c r="E66" s="116"/>
      <c r="F66" s="116"/>
      <c r="G66" s="116"/>
      <c r="H66" s="116"/>
      <c r="I66" s="116"/>
    </row>
    <row r="67" spans="1:9" ht="21" customHeight="1" x14ac:dyDescent="0.6">
      <c r="A67" s="8" t="s">
        <v>32</v>
      </c>
      <c r="C67" s="28"/>
      <c r="D67" s="28"/>
      <c r="E67" s="28"/>
      <c r="F67" s="28"/>
      <c r="G67" s="28"/>
      <c r="H67" s="28"/>
      <c r="I67" s="28"/>
    </row>
    <row r="68" spans="1:9" ht="21" customHeight="1" x14ac:dyDescent="0.55000000000000004">
      <c r="A68" s="70" t="s">
        <v>33</v>
      </c>
      <c r="C68" s="28"/>
      <c r="D68" s="28"/>
      <c r="E68" s="28"/>
      <c r="F68" s="28"/>
      <c r="G68" s="28"/>
      <c r="H68" s="28"/>
      <c r="I68" s="28"/>
    </row>
    <row r="69" spans="1:9" ht="21" customHeight="1" x14ac:dyDescent="0.55000000000000004">
      <c r="A69" t="s">
        <v>34</v>
      </c>
      <c r="C69" s="28"/>
      <c r="D69" s="28"/>
      <c r="E69" s="28"/>
      <c r="F69" s="28"/>
      <c r="G69" s="28"/>
      <c r="H69" s="28"/>
      <c r="I69" s="28"/>
    </row>
    <row r="70" spans="1:9" ht="21" customHeight="1" thickBot="1" x14ac:dyDescent="0.6">
      <c r="A70" s="107" t="s">
        <v>124</v>
      </c>
      <c r="C70" s="121">
        <v>330000</v>
      </c>
      <c r="D70" s="28"/>
      <c r="E70" s="121">
        <v>330000</v>
      </c>
      <c r="F70" s="28"/>
      <c r="G70" s="121">
        <v>330000</v>
      </c>
      <c r="H70" s="28"/>
      <c r="I70" s="121">
        <v>330000</v>
      </c>
    </row>
    <row r="71" spans="1:9" ht="21" customHeight="1" thickTop="1" x14ac:dyDescent="0.55000000000000004">
      <c r="A71" t="s">
        <v>35</v>
      </c>
      <c r="C71"/>
      <c r="D71" s="28"/>
      <c r="E71" s="10"/>
      <c r="F71"/>
      <c r="G71"/>
      <c r="H71"/>
      <c r="I71"/>
    </row>
    <row r="72" spans="1:9" ht="21" customHeight="1" x14ac:dyDescent="0.55000000000000004">
      <c r="A72" s="107" t="s">
        <v>124</v>
      </c>
      <c r="C72" s="58">
        <v>330000</v>
      </c>
      <c r="D72" s="28"/>
      <c r="E72" s="58">
        <v>330000</v>
      </c>
      <c r="F72" s="28"/>
      <c r="G72" s="58">
        <v>330000</v>
      </c>
      <c r="H72" s="58"/>
      <c r="I72" s="58">
        <v>330000</v>
      </c>
    </row>
    <row r="73" spans="1:9" ht="21" customHeight="1" x14ac:dyDescent="0.55000000000000004">
      <c r="A73" t="s">
        <v>36</v>
      </c>
      <c r="C73" s="50"/>
      <c r="D73" s="28"/>
      <c r="E73" s="50"/>
      <c r="F73" s="28"/>
      <c r="G73" s="50"/>
      <c r="H73" s="28"/>
      <c r="I73" s="50"/>
    </row>
    <row r="74" spans="1:9" ht="21" customHeight="1" x14ac:dyDescent="0.55000000000000004">
      <c r="A74" s="70" t="s">
        <v>37</v>
      </c>
      <c r="C74" s="28">
        <v>420491</v>
      </c>
      <c r="D74" s="28"/>
      <c r="E74" s="28">
        <v>420491</v>
      </c>
      <c r="F74" s="28"/>
      <c r="G74" s="28">
        <v>420491</v>
      </c>
      <c r="H74" s="28"/>
      <c r="I74" s="28">
        <v>420491</v>
      </c>
    </row>
    <row r="75" spans="1:9" ht="21" customHeight="1" x14ac:dyDescent="0.55000000000000004">
      <c r="A75" s="70" t="s">
        <v>38</v>
      </c>
      <c r="C75" s="28"/>
      <c r="D75" s="28"/>
      <c r="E75" s="28"/>
      <c r="F75" s="28"/>
      <c r="G75" s="28"/>
      <c r="H75" s="28"/>
      <c r="I75" s="28"/>
    </row>
    <row r="76" spans="1:9" s="1" customFormat="1" ht="21" customHeight="1" x14ac:dyDescent="0.6">
      <c r="A76" t="s">
        <v>39</v>
      </c>
      <c r="B76" s="9"/>
      <c r="C76" s="28">
        <v>33000</v>
      </c>
      <c r="D76" s="28"/>
      <c r="E76" s="28">
        <v>33000</v>
      </c>
      <c r="F76" s="28"/>
      <c r="G76" s="28">
        <v>33000</v>
      </c>
      <c r="H76" s="28"/>
      <c r="I76" s="28">
        <v>33000</v>
      </c>
    </row>
    <row r="77" spans="1:9" s="1" customFormat="1" ht="21" customHeight="1" x14ac:dyDescent="0.6">
      <c r="A77" s="70" t="s">
        <v>40</v>
      </c>
      <c r="B77" s="9"/>
      <c r="C77" s="119">
        <f>'SH-7 8'!I35</f>
        <v>1321697</v>
      </c>
      <c r="D77" s="28"/>
      <c r="E77" s="119">
        <v>1239698</v>
      </c>
      <c r="F77" s="28"/>
      <c r="G77" s="119">
        <f>'SH-9-10'!$I$35</f>
        <v>1289460</v>
      </c>
      <c r="H77" s="28"/>
      <c r="I77" s="119">
        <v>1209451</v>
      </c>
    </row>
    <row r="78" spans="1:9" s="1" customFormat="1" ht="21" customHeight="1" x14ac:dyDescent="0.6">
      <c r="A78" s="4" t="s">
        <v>41</v>
      </c>
      <c r="B78" s="9"/>
      <c r="C78" s="88">
        <f>SUM(C71:C77)</f>
        <v>2105188</v>
      </c>
      <c r="D78" s="29"/>
      <c r="E78" s="88">
        <f>SUM(E71:E77)</f>
        <v>2023189</v>
      </c>
      <c r="F78" s="29"/>
      <c r="G78" s="88">
        <f>SUM(G72:G77)</f>
        <v>2072951</v>
      </c>
      <c r="H78" s="88"/>
      <c r="I78" s="88">
        <f>SUM(I72:I77)</f>
        <v>1992942</v>
      </c>
    </row>
    <row r="79" spans="1:9" ht="21" customHeight="1" x14ac:dyDescent="0.55000000000000004">
      <c r="A79" t="s">
        <v>42</v>
      </c>
      <c r="C79" s="93">
        <v>0</v>
      </c>
      <c r="D79" s="28"/>
      <c r="E79" s="93">
        <v>0</v>
      </c>
      <c r="F79" s="28"/>
      <c r="G79" s="93">
        <v>0</v>
      </c>
      <c r="H79" s="28"/>
      <c r="I79" s="93">
        <v>0</v>
      </c>
    </row>
    <row r="80" spans="1:9" ht="21" customHeight="1" x14ac:dyDescent="0.6">
      <c r="A80" s="4" t="s">
        <v>43</v>
      </c>
      <c r="C80" s="31">
        <f>SUM(C78:C79)</f>
        <v>2105188</v>
      </c>
      <c r="D80" s="88"/>
      <c r="E80" s="31">
        <f>SUM(E78:E79)</f>
        <v>2023189</v>
      </c>
      <c r="F80" s="88"/>
      <c r="G80" s="31">
        <f>SUM(G78:G79)</f>
        <v>2072951</v>
      </c>
      <c r="H80" s="88"/>
      <c r="I80" s="31">
        <f>SUM(I78:I79)</f>
        <v>1992942</v>
      </c>
    </row>
    <row r="81" spans="1:9" ht="6" customHeight="1" x14ac:dyDescent="0.6">
      <c r="A81" s="4"/>
      <c r="D81" s="28"/>
      <c r="F81" s="28"/>
      <c r="H81" s="28"/>
    </row>
    <row r="82" spans="1:9" ht="21" customHeight="1" thickBot="1" x14ac:dyDescent="0.65">
      <c r="A82" s="21" t="s">
        <v>44</v>
      </c>
      <c r="C82" s="117">
        <f>C65+C80</f>
        <v>2850534</v>
      </c>
      <c r="D82" s="88"/>
      <c r="E82" s="117">
        <f>E65+E80</f>
        <v>2675942</v>
      </c>
      <c r="F82" s="88"/>
      <c r="G82" s="117">
        <f>G65+G80</f>
        <v>2816418</v>
      </c>
      <c r="H82" s="88"/>
      <c r="I82" s="117">
        <f>I65+I80</f>
        <v>2641910</v>
      </c>
    </row>
    <row r="83" spans="1:9" ht="22.5" customHeight="1" thickTop="1" x14ac:dyDescent="0.55000000000000004"/>
  </sheetData>
  <mergeCells count="6">
    <mergeCell ref="C42:I42"/>
    <mergeCell ref="C4:F4"/>
    <mergeCell ref="G4:I4"/>
    <mergeCell ref="C8:I8"/>
    <mergeCell ref="C38:E38"/>
    <mergeCell ref="G38:I38"/>
  </mergeCells>
  <pageMargins left="0.7" right="0.7" top="0.48" bottom="0.5" header="0.5" footer="0.5"/>
  <pageSetup paperSize="9" scale="85" firstPageNumber="3" fitToHeight="2" orientation="portrait" useFirstPageNumber="1" r:id="rId1"/>
  <headerFooter>
    <oddFooter>&amp;Lหมายเหตุประกอบงบการเงินเป็นส่วนหนึ่งของงบการเงินระหว่างกาลนี้
&amp;C&amp;P</oddFooter>
  </headerFooter>
  <rowBreaks count="1" manualBreakCount="1">
    <brk id="33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1:W57"/>
  <sheetViews>
    <sheetView tabSelected="1" view="pageBreakPreview" topLeftCell="A26" zoomScale="80" zoomScaleNormal="100" zoomScaleSheetLayoutView="80" workbookViewId="0">
      <selection activeCell="F26" sqref="F26"/>
    </sheetView>
  </sheetViews>
  <sheetFormatPr defaultColWidth="9.125" defaultRowHeight="23.25" customHeight="1" x14ac:dyDescent="0.55000000000000004"/>
  <cols>
    <col min="1" max="1" width="46.625" style="25" customWidth="1"/>
    <col min="2" max="2" width="8.375" style="13" customWidth="1"/>
    <col min="3" max="3" width="1.25" style="25" customWidth="1"/>
    <col min="4" max="4" width="12" style="25" customWidth="1"/>
    <col min="5" max="5" width="1.25" style="25" customWidth="1"/>
    <col min="6" max="6" width="12" style="25" customWidth="1"/>
    <col min="7" max="7" width="1.25" style="25" customWidth="1"/>
    <col min="8" max="8" width="12" style="51" customWidth="1"/>
    <col min="9" max="9" width="1.25" style="25" customWidth="1"/>
    <col min="10" max="10" width="12" style="51" customWidth="1"/>
    <col min="11" max="11" width="9.125" style="25"/>
    <col min="12" max="16" width="9.125" style="25" customWidth="1"/>
    <col min="17" max="17" width="9.125" style="25"/>
    <col min="18" max="18" width="2.875" style="25" customWidth="1"/>
    <col min="19" max="19" width="9.125" style="25"/>
    <col min="20" max="20" width="1.5" style="25" customWidth="1"/>
    <col min="21" max="21" width="9.125" style="25"/>
    <col min="22" max="22" width="2.25" style="25" customWidth="1"/>
    <col min="23" max="16384" width="9.125" style="25"/>
  </cols>
  <sheetData>
    <row r="1" spans="1:23" s="6" customFormat="1" ht="23.25" customHeight="1" x14ac:dyDescent="0.6">
      <c r="A1" s="3" t="s">
        <v>0</v>
      </c>
      <c r="B1" s="22"/>
      <c r="H1" s="23"/>
      <c r="J1" s="23"/>
    </row>
    <row r="2" spans="1:23" s="6" customFormat="1" ht="23.25" customHeight="1" x14ac:dyDescent="0.6">
      <c r="A2" s="24" t="s">
        <v>45</v>
      </c>
      <c r="B2" s="22"/>
      <c r="H2" s="23"/>
      <c r="J2" s="23"/>
    </row>
    <row r="3" spans="1:23" s="6" customFormat="1" ht="13.5" customHeight="1" x14ac:dyDescent="0.6">
      <c r="A3" s="24"/>
      <c r="B3" s="22"/>
      <c r="H3" s="23"/>
      <c r="J3" s="23"/>
    </row>
    <row r="4" spans="1:23" ht="21" customHeight="1" x14ac:dyDescent="0.6">
      <c r="B4" s="111"/>
      <c r="C4" s="26"/>
      <c r="D4" s="144" t="s">
        <v>46</v>
      </c>
      <c r="E4" s="144"/>
      <c r="F4" s="144"/>
      <c r="G4" s="112"/>
      <c r="H4" s="144" t="s">
        <v>119</v>
      </c>
      <c r="I4" s="144"/>
      <c r="J4" s="144"/>
    </row>
    <row r="5" spans="1:23" ht="21" customHeight="1" x14ac:dyDescent="0.6">
      <c r="B5" s="111"/>
      <c r="C5" s="26"/>
      <c r="D5" s="145" t="s">
        <v>48</v>
      </c>
      <c r="E5" s="145"/>
      <c r="F5" s="145"/>
      <c r="G5" s="112"/>
      <c r="H5" s="145" t="s">
        <v>48</v>
      </c>
      <c r="I5" s="145"/>
      <c r="J5" s="145"/>
    </row>
    <row r="6" spans="1:23" ht="21" customHeight="1" x14ac:dyDescent="0.6">
      <c r="B6" s="111"/>
      <c r="C6" s="26"/>
      <c r="D6" s="145" t="s">
        <v>49</v>
      </c>
      <c r="E6" s="145"/>
      <c r="F6" s="145"/>
      <c r="G6" s="112"/>
      <c r="H6" s="145" t="s">
        <v>49</v>
      </c>
      <c r="I6" s="145"/>
      <c r="J6" s="145"/>
    </row>
    <row r="7" spans="1:23" ht="21" customHeight="1" x14ac:dyDescent="0.55000000000000004">
      <c r="B7" s="111" t="s">
        <v>7</v>
      </c>
      <c r="C7" s="26"/>
      <c r="D7" s="113">
        <v>2564</v>
      </c>
      <c r="E7" s="113"/>
      <c r="F7" s="113">
        <v>2563</v>
      </c>
      <c r="G7" s="113"/>
      <c r="H7" s="113">
        <v>2564</v>
      </c>
      <c r="I7" s="106"/>
      <c r="J7" s="113">
        <v>2563</v>
      </c>
    </row>
    <row r="8" spans="1:23" ht="21" customHeight="1" x14ac:dyDescent="0.55000000000000004">
      <c r="B8" s="111"/>
      <c r="C8" s="26"/>
      <c r="D8" s="143" t="s">
        <v>8</v>
      </c>
      <c r="E8" s="143"/>
      <c r="F8" s="143"/>
      <c r="G8" s="143"/>
      <c r="H8" s="143"/>
      <c r="I8" s="143"/>
      <c r="J8" s="143"/>
    </row>
    <row r="9" spans="1:23" ht="21.75" customHeight="1" x14ac:dyDescent="0.6">
      <c r="A9" s="27" t="s">
        <v>50</v>
      </c>
      <c r="D9" s="14"/>
      <c r="E9" s="14"/>
      <c r="F9" s="14"/>
      <c r="G9" s="14"/>
      <c r="H9" s="28"/>
      <c r="I9" s="14"/>
      <c r="J9" s="28"/>
    </row>
    <row r="10" spans="1:23" ht="21.75" customHeight="1" x14ac:dyDescent="0.55000000000000004">
      <c r="A10" s="25" t="s">
        <v>51</v>
      </c>
      <c r="B10" s="13" t="s">
        <v>169</v>
      </c>
      <c r="D10" s="104">
        <v>1091622</v>
      </c>
      <c r="E10" s="80"/>
      <c r="F10" s="104">
        <v>893969</v>
      </c>
      <c r="G10" s="80"/>
      <c r="H10" s="48">
        <v>1086013</v>
      </c>
      <c r="I10" s="80"/>
      <c r="J10" s="48">
        <v>890733</v>
      </c>
    </row>
    <row r="11" spans="1:23" ht="21.75" customHeight="1" x14ac:dyDescent="0.55000000000000004">
      <c r="A11" s="25" t="s">
        <v>149</v>
      </c>
      <c r="D11" s="104">
        <v>24261</v>
      </c>
      <c r="E11" s="80"/>
      <c r="F11" s="104">
        <v>43373</v>
      </c>
      <c r="G11" s="80"/>
      <c r="H11" s="48">
        <v>24208</v>
      </c>
      <c r="I11" s="80"/>
      <c r="J11" s="48">
        <v>43237</v>
      </c>
    </row>
    <row r="12" spans="1:23" ht="21.75" customHeight="1" x14ac:dyDescent="0.55000000000000004">
      <c r="A12" s="25" t="s">
        <v>52</v>
      </c>
      <c r="B12" s="13">
        <v>3</v>
      </c>
      <c r="D12" s="48">
        <v>6597</v>
      </c>
      <c r="E12" s="80"/>
      <c r="F12" s="48">
        <v>1194</v>
      </c>
      <c r="G12" s="80"/>
      <c r="H12" s="48">
        <v>6420</v>
      </c>
      <c r="I12" s="80"/>
      <c r="J12" s="48">
        <v>1075</v>
      </c>
    </row>
    <row r="13" spans="1:23" ht="21.75" customHeight="1" x14ac:dyDescent="0.6">
      <c r="A13" s="6" t="s">
        <v>53</v>
      </c>
      <c r="D13" s="11">
        <f>SUM(D10:D12)</f>
        <v>1122480</v>
      </c>
      <c r="E13" s="12"/>
      <c r="F13" s="11">
        <f>SUM(F10:F12)</f>
        <v>938536</v>
      </c>
      <c r="G13" s="12"/>
      <c r="H13" s="31">
        <f>SUM(H10:H12)</f>
        <v>1116641</v>
      </c>
      <c r="I13" s="12"/>
      <c r="J13" s="31">
        <f>SUM(J10:J12)</f>
        <v>935045</v>
      </c>
    </row>
    <row r="14" spans="1:23" ht="9" customHeight="1" x14ac:dyDescent="0.55000000000000004">
      <c r="D14" s="14"/>
      <c r="E14" s="14"/>
      <c r="F14" s="14"/>
      <c r="G14" s="14"/>
      <c r="H14" s="28"/>
      <c r="I14" s="14"/>
      <c r="J14" s="28"/>
    </row>
    <row r="15" spans="1:23" ht="21.75" customHeight="1" x14ac:dyDescent="0.6">
      <c r="A15" s="27" t="s">
        <v>54</v>
      </c>
      <c r="D15" s="32"/>
      <c r="E15" s="14"/>
      <c r="F15" s="32"/>
      <c r="G15" s="14"/>
      <c r="H15" s="32"/>
      <c r="I15" s="14"/>
      <c r="J15" s="32"/>
    </row>
    <row r="16" spans="1:23" ht="21.75" customHeight="1" x14ac:dyDescent="0.55000000000000004">
      <c r="A16" s="25" t="s">
        <v>55</v>
      </c>
      <c r="B16" s="13">
        <v>3</v>
      </c>
      <c r="D16" s="104">
        <v>960268</v>
      </c>
      <c r="E16" s="80"/>
      <c r="F16" s="104">
        <v>764468</v>
      </c>
      <c r="G16" s="80"/>
      <c r="H16" s="48">
        <v>959137</v>
      </c>
      <c r="I16" s="80"/>
      <c r="J16" s="48">
        <v>762907</v>
      </c>
      <c r="Q16" s="68"/>
      <c r="R16" s="68"/>
      <c r="S16" s="68"/>
      <c r="T16" s="68"/>
      <c r="U16" s="68"/>
      <c r="V16" s="68"/>
      <c r="W16" s="68"/>
    </row>
    <row r="17" spans="1:23" ht="21.75" customHeight="1" x14ac:dyDescent="0.55000000000000004">
      <c r="A17" s="25" t="s">
        <v>104</v>
      </c>
      <c r="B17" s="13">
        <v>3</v>
      </c>
      <c r="D17" s="104">
        <v>27605</v>
      </c>
      <c r="E17" s="80"/>
      <c r="F17" s="48">
        <v>19312</v>
      </c>
      <c r="G17" s="80"/>
      <c r="H17" s="48">
        <v>26693</v>
      </c>
      <c r="I17" s="80"/>
      <c r="J17" s="48">
        <v>17957</v>
      </c>
      <c r="Q17" s="138"/>
      <c r="R17" s="138"/>
      <c r="S17" s="138"/>
      <c r="T17" s="138"/>
      <c r="U17" s="138"/>
      <c r="V17" s="138"/>
      <c r="W17" s="138"/>
    </row>
    <row r="18" spans="1:23" ht="21.75" customHeight="1" x14ac:dyDescent="0.55000000000000004">
      <c r="A18" s="25" t="s">
        <v>56</v>
      </c>
      <c r="B18" s="13">
        <v>3</v>
      </c>
      <c r="D18" s="48">
        <f>30979+768</f>
        <v>31747</v>
      </c>
      <c r="E18" s="80"/>
      <c r="F18" s="48">
        <f>32415-1837</f>
        <v>30578</v>
      </c>
      <c r="G18" s="80"/>
      <c r="H18" s="48">
        <f>29673+768</f>
        <v>30441</v>
      </c>
      <c r="I18" s="80"/>
      <c r="J18" s="48">
        <f>31972-1837</f>
        <v>30135</v>
      </c>
    </row>
    <row r="19" spans="1:23" ht="21.75" hidden="1" customHeight="1" x14ac:dyDescent="0.55000000000000004">
      <c r="A19" s="25" t="s">
        <v>86</v>
      </c>
      <c r="D19" s="48"/>
      <c r="E19" s="80"/>
      <c r="F19" s="48">
        <v>0</v>
      </c>
      <c r="G19" s="80"/>
      <c r="H19" s="48"/>
      <c r="I19" s="80"/>
      <c r="J19" s="48">
        <v>0</v>
      </c>
    </row>
    <row r="20" spans="1:23" ht="21.75" customHeight="1" x14ac:dyDescent="0.6">
      <c r="A20" s="6" t="s">
        <v>58</v>
      </c>
      <c r="D20" s="11">
        <f>SUM(D16:D19)</f>
        <v>1019620</v>
      </c>
      <c r="E20" s="33"/>
      <c r="F20" s="11">
        <f>SUM(F16:F19)</f>
        <v>814358</v>
      </c>
      <c r="G20" s="12"/>
      <c r="H20" s="31">
        <f>SUM(H16:H19)</f>
        <v>1016271</v>
      </c>
      <c r="I20" s="12"/>
      <c r="J20" s="31">
        <f>SUM(J16:J19)</f>
        <v>810999</v>
      </c>
    </row>
    <row r="21" spans="1:23" ht="21.75" customHeight="1" x14ac:dyDescent="0.55000000000000004">
      <c r="D21" s="48"/>
      <c r="E21" s="80"/>
      <c r="F21" s="48"/>
      <c r="G21" s="80"/>
      <c r="H21" s="48"/>
      <c r="I21" s="80"/>
      <c r="J21" s="48"/>
    </row>
    <row r="22" spans="1:23" ht="21.75" customHeight="1" x14ac:dyDescent="0.6">
      <c r="A22" s="6" t="s">
        <v>150</v>
      </c>
      <c r="B22" s="22"/>
      <c r="C22" s="6"/>
      <c r="D22" s="97">
        <f>D13-D20</f>
        <v>102860</v>
      </c>
      <c r="E22" s="103"/>
      <c r="F22" s="97">
        <f>F13-F20</f>
        <v>124178</v>
      </c>
      <c r="G22" s="103"/>
      <c r="H22" s="97">
        <f>H13-H20</f>
        <v>100370</v>
      </c>
      <c r="I22" s="103"/>
      <c r="J22" s="97">
        <f>J13-J20</f>
        <v>124046</v>
      </c>
    </row>
    <row r="23" spans="1:23" ht="21.75" customHeight="1" x14ac:dyDescent="0.55000000000000004">
      <c r="A23" s="25" t="s">
        <v>57</v>
      </c>
      <c r="D23" s="140">
        <v>-189</v>
      </c>
      <c r="E23" s="80"/>
      <c r="F23" s="140">
        <v>-231</v>
      </c>
      <c r="G23" s="80"/>
      <c r="H23" s="140">
        <v>-189</v>
      </c>
      <c r="I23" s="80"/>
      <c r="J23" s="140">
        <v>-231</v>
      </c>
    </row>
    <row r="24" spans="1:23" ht="21.75" hidden="1" customHeight="1" x14ac:dyDescent="0.55000000000000004">
      <c r="A24" s="137" t="s">
        <v>153</v>
      </c>
      <c r="B24" s="13">
        <v>10</v>
      </c>
      <c r="D24" s="48"/>
      <c r="E24" s="80"/>
      <c r="F24" s="48"/>
      <c r="G24" s="80"/>
      <c r="H24" s="48"/>
      <c r="I24" s="80"/>
      <c r="J24" s="48"/>
    </row>
    <row r="25" spans="1:23" ht="21.75" hidden="1" customHeight="1" x14ac:dyDescent="0.55000000000000004">
      <c r="A25" s="25" t="s">
        <v>135</v>
      </c>
      <c r="D25" s="36">
        <v>0</v>
      </c>
      <c r="E25" s="80"/>
      <c r="F25" s="36">
        <v>0</v>
      </c>
      <c r="G25" s="33"/>
      <c r="H25" s="36">
        <v>0</v>
      </c>
      <c r="I25" s="101"/>
      <c r="J25" s="36">
        <v>0</v>
      </c>
    </row>
    <row r="26" spans="1:23" ht="21.75" customHeight="1" x14ac:dyDescent="0.6">
      <c r="A26" s="6" t="s">
        <v>137</v>
      </c>
      <c r="D26" s="20">
        <f>D22+D23+D24+D25</f>
        <v>102671</v>
      </c>
      <c r="E26" s="33"/>
      <c r="F26" s="20">
        <f>F22+F23+F24+F25</f>
        <v>123947</v>
      </c>
      <c r="G26" s="12"/>
      <c r="H26" s="20">
        <f>H22+H23+H24+H25</f>
        <v>100181</v>
      </c>
      <c r="I26" s="12"/>
      <c r="J26" s="20">
        <f>J22+J23+J24+J25</f>
        <v>123815</v>
      </c>
    </row>
    <row r="27" spans="1:23" ht="21.75" customHeight="1" x14ac:dyDescent="0.55000000000000004">
      <c r="A27" s="25" t="s">
        <v>136</v>
      </c>
      <c r="B27" s="13">
        <v>9</v>
      </c>
      <c r="D27" s="153">
        <v>-20672</v>
      </c>
      <c r="E27" s="153"/>
      <c r="F27" s="153">
        <v>-24898</v>
      </c>
      <c r="G27" s="153"/>
      <c r="H27" s="153">
        <v>-20172</v>
      </c>
      <c r="I27" s="154"/>
      <c r="J27" s="153">
        <v>-24864</v>
      </c>
      <c r="L27" s="110"/>
      <c r="M27" s="110"/>
      <c r="O27" s="110"/>
      <c r="P27" s="110"/>
    </row>
    <row r="28" spans="1:23" ht="21.75" customHeight="1" thickBot="1" x14ac:dyDescent="0.65">
      <c r="A28" s="6" t="s">
        <v>138</v>
      </c>
      <c r="D28" s="39">
        <f>SUM(D26:D27)</f>
        <v>81999</v>
      </c>
      <c r="E28" s="33"/>
      <c r="F28" s="39">
        <f>SUM(F26:F27)</f>
        <v>99049</v>
      </c>
      <c r="G28" s="12"/>
      <c r="H28" s="39">
        <f>SUM(H26:H27)</f>
        <v>80009</v>
      </c>
      <c r="I28" s="12"/>
      <c r="J28" s="39">
        <f>SUM(J26:J27)</f>
        <v>98951</v>
      </c>
    </row>
    <row r="29" spans="1:23" ht="8.25" customHeight="1" thickTop="1" x14ac:dyDescent="0.6">
      <c r="A29" s="6"/>
      <c r="D29" s="20"/>
      <c r="E29" s="37"/>
      <c r="F29" s="20"/>
      <c r="G29" s="20"/>
      <c r="H29" s="35"/>
      <c r="I29" s="20"/>
      <c r="J29" s="35"/>
    </row>
    <row r="30" spans="1:23" ht="21.75" hidden="1" customHeight="1" x14ac:dyDescent="0.6">
      <c r="A30" s="6" t="s">
        <v>139</v>
      </c>
      <c r="D30" s="48"/>
      <c r="E30" s="80"/>
      <c r="F30" s="48"/>
      <c r="G30" s="80"/>
      <c r="H30" s="48"/>
      <c r="I30" s="80"/>
      <c r="J30" s="48"/>
    </row>
    <row r="31" spans="1:23" ht="21.75" hidden="1" customHeight="1" x14ac:dyDescent="0.6">
      <c r="A31" s="6" t="s">
        <v>140</v>
      </c>
      <c r="D31" s="48"/>
      <c r="E31" s="80"/>
      <c r="F31" s="48"/>
      <c r="G31" s="80"/>
      <c r="H31" s="48"/>
      <c r="I31" s="80"/>
      <c r="J31" s="48"/>
    </row>
    <row r="32" spans="1:23" ht="21.75" hidden="1" customHeight="1" x14ac:dyDescent="0.6">
      <c r="A32" s="6" t="s">
        <v>141</v>
      </c>
      <c r="D32" s="48"/>
      <c r="E32" s="80"/>
      <c r="F32" s="48"/>
      <c r="G32" s="80"/>
      <c r="H32" s="48"/>
      <c r="I32" s="80"/>
      <c r="J32" s="48"/>
    </row>
    <row r="33" spans="1:12" ht="21.75" hidden="1" customHeight="1" x14ac:dyDescent="0.55000000000000004">
      <c r="A33" s="25" t="s">
        <v>142</v>
      </c>
      <c r="D33" s="48"/>
      <c r="E33" s="80"/>
      <c r="F33" s="48"/>
      <c r="G33" s="80"/>
      <c r="H33" s="48"/>
      <c r="I33" s="80"/>
      <c r="J33" s="48"/>
    </row>
    <row r="34" spans="1:12" ht="21.75" hidden="1" customHeight="1" x14ac:dyDescent="0.55000000000000004">
      <c r="A34" s="25" t="s">
        <v>143</v>
      </c>
      <c r="D34" s="48"/>
      <c r="E34" s="80"/>
      <c r="F34" s="48"/>
      <c r="G34" s="80"/>
      <c r="H34" s="48"/>
      <c r="I34" s="80"/>
      <c r="J34" s="48"/>
    </row>
    <row r="35" spans="1:12" ht="21.75" customHeight="1" x14ac:dyDescent="0.6">
      <c r="A35" s="40" t="s">
        <v>144</v>
      </c>
      <c r="B35" s="41"/>
      <c r="C35" s="41"/>
      <c r="D35" s="93">
        <v>0</v>
      </c>
      <c r="E35" s="58">
        <v>0</v>
      </c>
      <c r="F35" s="93">
        <v>0</v>
      </c>
      <c r="G35" s="58">
        <v>0</v>
      </c>
      <c r="H35" s="36">
        <v>0</v>
      </c>
      <c r="I35" s="58">
        <v>0</v>
      </c>
      <c r="J35" s="36">
        <v>0</v>
      </c>
      <c r="L35" s="114"/>
    </row>
    <row r="36" spans="1:12" ht="21.75" customHeight="1" thickBot="1" x14ac:dyDescent="0.65">
      <c r="A36" s="40" t="s">
        <v>145</v>
      </c>
      <c r="B36" s="41"/>
      <c r="C36" s="41"/>
      <c r="D36" s="43">
        <f>D28+D35</f>
        <v>81999</v>
      </c>
      <c r="E36" s="44"/>
      <c r="F36" s="43">
        <f>F28+F35</f>
        <v>99049</v>
      </c>
      <c r="G36" s="44"/>
      <c r="H36" s="43">
        <f>H28+H35</f>
        <v>80009</v>
      </c>
      <c r="I36" s="44"/>
      <c r="J36" s="43">
        <f>J28+J35</f>
        <v>98951</v>
      </c>
      <c r="L36" s="115"/>
    </row>
    <row r="37" spans="1:12" ht="8.25" customHeight="1" thickTop="1" x14ac:dyDescent="0.6">
      <c r="A37" s="40"/>
      <c r="B37" s="41"/>
      <c r="C37" s="41"/>
      <c r="D37" s="45"/>
      <c r="E37" s="44"/>
      <c r="F37" s="45"/>
      <c r="G37" s="44"/>
      <c r="H37" s="46"/>
      <c r="I37" s="44"/>
      <c r="J37" s="46"/>
    </row>
    <row r="38" spans="1:12" ht="21.75" customHeight="1" x14ac:dyDescent="0.6">
      <c r="A38" s="40" t="s">
        <v>151</v>
      </c>
      <c r="B38" s="41"/>
      <c r="C38" s="41"/>
      <c r="D38" s="47"/>
      <c r="E38" s="44"/>
      <c r="F38" s="47"/>
      <c r="G38" s="44"/>
      <c r="H38" s="48"/>
      <c r="I38" s="44"/>
      <c r="J38" s="48"/>
    </row>
    <row r="39" spans="1:12" ht="21.75" customHeight="1" x14ac:dyDescent="0.55000000000000004">
      <c r="A39" s="102" t="s">
        <v>59</v>
      </c>
      <c r="B39" s="41"/>
      <c r="C39" s="41"/>
      <c r="D39" s="48">
        <f>D41-D40</f>
        <v>81999</v>
      </c>
      <c r="E39" s="47"/>
      <c r="F39" s="48">
        <f>F41-F40</f>
        <v>99049</v>
      </c>
      <c r="G39" s="47"/>
      <c r="H39" s="48">
        <f>H41-H40</f>
        <v>80009</v>
      </c>
      <c r="I39" s="47"/>
      <c r="J39" s="48">
        <f>J41-J40</f>
        <v>98951</v>
      </c>
    </row>
    <row r="40" spans="1:12" ht="21.75" customHeight="1" x14ac:dyDescent="0.55000000000000004">
      <c r="A40" s="102" t="s">
        <v>60</v>
      </c>
      <c r="B40" s="41"/>
      <c r="C40" s="41"/>
      <c r="D40" s="96">
        <v>0</v>
      </c>
      <c r="E40" s="26"/>
      <c r="F40" s="96">
        <v>0</v>
      </c>
      <c r="G40" s="26"/>
      <c r="H40" s="96">
        <v>0</v>
      </c>
      <c r="I40" s="26"/>
      <c r="J40" s="36">
        <v>0</v>
      </c>
    </row>
    <row r="41" spans="1:12" ht="21.75" customHeight="1" thickBot="1" x14ac:dyDescent="0.65">
      <c r="A41" s="40" t="s">
        <v>138</v>
      </c>
      <c r="B41" s="41"/>
      <c r="C41" s="41"/>
      <c r="D41" s="49">
        <f>D28</f>
        <v>81999</v>
      </c>
      <c r="E41" s="23"/>
      <c r="F41" s="49">
        <f>F28</f>
        <v>99049</v>
      </c>
      <c r="G41" s="23"/>
      <c r="H41" s="49">
        <f>H28</f>
        <v>80009</v>
      </c>
      <c r="I41" s="23"/>
      <c r="J41" s="49">
        <f>J28</f>
        <v>98951</v>
      </c>
    </row>
    <row r="42" spans="1:12" ht="8.25" customHeight="1" thickTop="1" x14ac:dyDescent="0.6">
      <c r="A42" s="40"/>
      <c r="B42" s="41"/>
      <c r="C42" s="41"/>
      <c r="D42" s="41"/>
      <c r="E42" s="41"/>
      <c r="F42" s="41"/>
      <c r="G42" s="44"/>
      <c r="H42" s="50"/>
      <c r="I42" s="44"/>
      <c r="J42" s="50"/>
    </row>
    <row r="43" spans="1:12" s="6" customFormat="1" ht="23.25" customHeight="1" x14ac:dyDescent="0.6">
      <c r="A43" s="3" t="s">
        <v>0</v>
      </c>
      <c r="B43" s="22"/>
      <c r="H43" s="23"/>
      <c r="J43" s="23"/>
    </row>
    <row r="44" spans="1:12" s="6" customFormat="1" ht="23.25" customHeight="1" x14ac:dyDescent="0.6">
      <c r="A44" s="24" t="s">
        <v>45</v>
      </c>
      <c r="B44" s="22"/>
      <c r="H44" s="23"/>
      <c r="J44" s="23"/>
    </row>
    <row r="45" spans="1:12" s="6" customFormat="1" ht="13.5" customHeight="1" x14ac:dyDescent="0.6">
      <c r="A45" s="24"/>
      <c r="B45" s="22"/>
      <c r="H45" s="23"/>
      <c r="J45" s="23"/>
    </row>
    <row r="46" spans="1:12" ht="21" customHeight="1" x14ac:dyDescent="0.6">
      <c r="B46" s="111"/>
      <c r="C46" s="26"/>
      <c r="D46" s="144" t="s">
        <v>46</v>
      </c>
      <c r="E46" s="144"/>
      <c r="F46" s="144"/>
      <c r="G46" s="112"/>
      <c r="H46" s="144" t="s">
        <v>47</v>
      </c>
      <c r="I46" s="144"/>
      <c r="J46" s="144"/>
    </row>
    <row r="47" spans="1:12" ht="21" customHeight="1" x14ac:dyDescent="0.6">
      <c r="B47" s="111"/>
      <c r="C47" s="26"/>
      <c r="D47" s="145" t="s">
        <v>48</v>
      </c>
      <c r="E47" s="145"/>
      <c r="F47" s="145"/>
      <c r="G47" s="112"/>
      <c r="H47" s="145" t="s">
        <v>48</v>
      </c>
      <c r="I47" s="145"/>
      <c r="J47" s="145"/>
    </row>
    <row r="48" spans="1:12" ht="21" customHeight="1" x14ac:dyDescent="0.6">
      <c r="B48" s="111"/>
      <c r="C48" s="26"/>
      <c r="D48" s="145" t="s">
        <v>49</v>
      </c>
      <c r="E48" s="145"/>
      <c r="F48" s="145"/>
      <c r="G48" s="112"/>
      <c r="H48" s="145" t="s">
        <v>49</v>
      </c>
      <c r="I48" s="145"/>
      <c r="J48" s="145"/>
    </row>
    <row r="49" spans="1:10" ht="21" customHeight="1" x14ac:dyDescent="0.55000000000000004">
      <c r="B49" s="111"/>
      <c r="C49" s="26"/>
      <c r="D49" s="113">
        <v>2564</v>
      </c>
      <c r="E49" s="113"/>
      <c r="F49" s="113">
        <v>2563</v>
      </c>
      <c r="G49" s="113"/>
      <c r="H49" s="113">
        <v>2564</v>
      </c>
      <c r="I49" s="106"/>
      <c r="J49" s="113">
        <v>2563</v>
      </c>
    </row>
    <row r="50" spans="1:10" ht="21" customHeight="1" x14ac:dyDescent="0.55000000000000004">
      <c r="B50" s="111"/>
      <c r="C50" s="26"/>
      <c r="D50" s="143" t="s">
        <v>8</v>
      </c>
      <c r="E50" s="143"/>
      <c r="F50" s="143"/>
      <c r="G50" s="143"/>
      <c r="H50" s="143"/>
      <c r="I50" s="143"/>
      <c r="J50" s="143"/>
    </row>
    <row r="51" spans="1:10" ht="21.75" customHeight="1" x14ac:dyDescent="0.6">
      <c r="A51" s="40" t="s">
        <v>152</v>
      </c>
      <c r="B51" s="41"/>
      <c r="C51" s="41"/>
      <c r="D51" s="41"/>
      <c r="E51" s="41"/>
      <c r="F51" s="41"/>
      <c r="G51" s="44"/>
      <c r="I51" s="44"/>
    </row>
    <row r="52" spans="1:10" ht="21.75" customHeight="1" x14ac:dyDescent="0.55000000000000004">
      <c r="A52" s="102" t="s">
        <v>59</v>
      </c>
      <c r="B52" s="41"/>
      <c r="C52" s="41"/>
      <c r="D52" s="48">
        <f>D41</f>
        <v>81999</v>
      </c>
      <c r="E52" s="108"/>
      <c r="F52" s="48">
        <f>F41</f>
        <v>99049</v>
      </c>
      <c r="G52" s="108"/>
      <c r="H52" s="48">
        <f>H41</f>
        <v>80009</v>
      </c>
      <c r="I52" s="108"/>
      <c r="J52" s="48">
        <f>J41</f>
        <v>98951</v>
      </c>
    </row>
    <row r="53" spans="1:10" ht="21.75" customHeight="1" x14ac:dyDescent="0.55000000000000004">
      <c r="A53" s="102" t="s">
        <v>60</v>
      </c>
      <c r="B53" s="41"/>
      <c r="C53" s="41"/>
      <c r="D53" s="93">
        <v>0</v>
      </c>
      <c r="E53" s="42"/>
      <c r="F53" s="93">
        <v>0</v>
      </c>
      <c r="G53" s="42"/>
      <c r="H53" s="93">
        <v>0</v>
      </c>
      <c r="I53" s="42"/>
      <c r="J53" s="93">
        <v>0</v>
      </c>
    </row>
    <row r="54" spans="1:10" ht="21.75" customHeight="1" thickBot="1" x14ac:dyDescent="0.65">
      <c r="A54" s="40" t="s">
        <v>145</v>
      </c>
      <c r="B54" s="41"/>
      <c r="C54" s="41"/>
      <c r="D54" s="49">
        <f>D36</f>
        <v>81999</v>
      </c>
      <c r="E54" s="23"/>
      <c r="F54" s="49">
        <f>F36</f>
        <v>99049</v>
      </c>
      <c r="G54" s="23"/>
      <c r="H54" s="49">
        <f>H36</f>
        <v>80009</v>
      </c>
      <c r="I54" s="23"/>
      <c r="J54" s="49">
        <f>J36</f>
        <v>98951</v>
      </c>
    </row>
    <row r="55" spans="1:10" ht="6" customHeight="1" thickTop="1" x14ac:dyDescent="0.6">
      <c r="A55" s="6"/>
      <c r="D55" s="20"/>
      <c r="E55" s="33"/>
      <c r="F55" s="20"/>
      <c r="G55" s="12"/>
      <c r="H55" s="35"/>
      <c r="I55" s="12"/>
      <c r="J55" s="35"/>
    </row>
    <row r="56" spans="1:10" ht="24.75" customHeight="1" thickBot="1" x14ac:dyDescent="0.65">
      <c r="A56" s="6" t="s">
        <v>146</v>
      </c>
      <c r="D56" s="52">
        <f>D54/330000</f>
        <v>0.24848181818181819</v>
      </c>
      <c r="E56" s="33"/>
      <c r="F56" s="52">
        <f>F54/330000</f>
        <v>0.30014848484848483</v>
      </c>
      <c r="G56" s="12"/>
      <c r="H56" s="52">
        <f>H54/330000</f>
        <v>0.24245151515151514</v>
      </c>
      <c r="I56" s="12"/>
      <c r="J56" s="52">
        <f>J54/330000</f>
        <v>0.29985151515151515</v>
      </c>
    </row>
    <row r="57" spans="1:10" ht="23.25" customHeight="1" thickTop="1" x14ac:dyDescent="0.55000000000000004"/>
  </sheetData>
  <mergeCells count="14">
    <mergeCell ref="D8:J8"/>
    <mergeCell ref="D4:F4"/>
    <mergeCell ref="H4:J4"/>
    <mergeCell ref="D5:F5"/>
    <mergeCell ref="H5:J5"/>
    <mergeCell ref="D6:F6"/>
    <mergeCell ref="H6:J6"/>
    <mergeCell ref="D50:J50"/>
    <mergeCell ref="D46:F46"/>
    <mergeCell ref="H46:J46"/>
    <mergeCell ref="D47:F47"/>
    <mergeCell ref="H47:J47"/>
    <mergeCell ref="D48:F48"/>
    <mergeCell ref="H48:J48"/>
  </mergeCells>
  <conditionalFormatting sqref="E35 G35 I35 D41 E40 G40 I40 D36:D38 E53 G53 I53 D54 H41:H42 H36:H38 H54">
    <cfRule type="expression" priority="33" stopIfTrue="1">
      <formula>"if(E11&gt;0,#,##0;(#,##0),"-")"</formula>
    </cfRule>
  </conditionalFormatting>
  <conditionalFormatting sqref="F41 F52 F36:F39 F54">
    <cfRule type="expression" priority="10" stopIfTrue="1">
      <formula>"if(E11&gt;0,#,##0;(#,##0),"-")"</formula>
    </cfRule>
  </conditionalFormatting>
  <conditionalFormatting sqref="J52 J41:J42 J36:J39 J54">
    <cfRule type="expression" priority="8" stopIfTrue="1">
      <formula>"if(E11&gt;0,#,##0;(#,##0),"-")"</formula>
    </cfRule>
  </conditionalFormatting>
  <conditionalFormatting sqref="F53">
    <cfRule type="expression" priority="9" stopIfTrue="1">
      <formula>"if(E11&gt;0,#,##0;(#,##0),"-")"</formula>
    </cfRule>
  </conditionalFormatting>
  <conditionalFormatting sqref="J53">
    <cfRule type="expression" priority="7" stopIfTrue="1">
      <formula>"if(E11&gt;0,#,##0;(#,##0),"-")"</formula>
    </cfRule>
  </conditionalFormatting>
  <conditionalFormatting sqref="D39">
    <cfRule type="expression" priority="6" stopIfTrue="1">
      <formula>"if(E11&gt;0,#,##0;(#,##0),"-")"</formula>
    </cfRule>
  </conditionalFormatting>
  <conditionalFormatting sqref="H39">
    <cfRule type="expression" priority="5" stopIfTrue="1">
      <formula>"if(E11&gt;0,#,##0;(#,##0),"-")"</formula>
    </cfRule>
  </conditionalFormatting>
  <conditionalFormatting sqref="D52">
    <cfRule type="expression" priority="4" stopIfTrue="1">
      <formula>"if(E11&gt;0,#,##0;(#,##0),"-")"</formula>
    </cfRule>
  </conditionalFormatting>
  <conditionalFormatting sqref="H52">
    <cfRule type="expression" priority="3" stopIfTrue="1">
      <formula>"if(E11&gt;0,#,##0;(#,##0),"-")"</formula>
    </cfRule>
  </conditionalFormatting>
  <conditionalFormatting sqref="D53">
    <cfRule type="expression" priority="2" stopIfTrue="1">
      <formula>"if(E11&gt;0,#,##0;(#,##0),"-")"</formula>
    </cfRule>
  </conditionalFormatting>
  <conditionalFormatting sqref="H53">
    <cfRule type="expression" priority="1" stopIfTrue="1">
      <formula>"if(E11&gt;0,#,##0;(#,##0),"-")"</formula>
    </cfRule>
  </conditionalFormatting>
  <pageMargins left="0.7" right="0.7" top="0.48" bottom="0.5" header="0.5" footer="0.5"/>
  <pageSetup paperSize="9" scale="92" firstPageNumber="5" fitToWidth="2" fitToHeight="2" orientation="portrait" useFirstPageNumber="1" r:id="rId1"/>
  <headerFooter>
    <oddFooter>&amp;Lหมายเหตุประกอบงบการเงินเป็นส่วนหนึ่งของงบการเงินระหว่างกาลนี้
&amp;C&amp;P</oddFooter>
  </headerFooter>
  <rowBreaks count="1" manualBreakCount="1">
    <brk id="42" max="9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1:P38"/>
  <sheetViews>
    <sheetView view="pageBreakPreview" zoomScale="80" zoomScaleNormal="80" zoomScaleSheetLayoutView="80" workbookViewId="0">
      <selection activeCell="R6" sqref="R6"/>
    </sheetView>
  </sheetViews>
  <sheetFormatPr defaultColWidth="9.125" defaultRowHeight="23.25" customHeight="1" x14ac:dyDescent="0.55000000000000004"/>
  <cols>
    <col min="1" max="1" width="40.25" style="25" customWidth="1"/>
    <col min="2" max="2" width="7.875" style="25" customWidth="1"/>
    <col min="3" max="3" width="14" style="25" customWidth="1"/>
    <col min="4" max="4" width="1.125" style="25" customWidth="1"/>
    <col min="5" max="5" width="15.25" style="25" customWidth="1"/>
    <col min="6" max="6" width="1.125" style="25" customWidth="1"/>
    <col min="7" max="7" width="15.25" style="25" customWidth="1"/>
    <col min="8" max="8" width="1" style="25" customWidth="1"/>
    <col min="9" max="9" width="14" style="25" customWidth="1"/>
    <col min="10" max="10" width="1" style="25" customWidth="1"/>
    <col min="11" max="11" width="14" style="25" customWidth="1"/>
    <col min="12" max="12" width="1" style="25" customWidth="1"/>
    <col min="13" max="13" width="13" style="25" customWidth="1"/>
    <col min="14" max="14" width="1.25" style="25" customWidth="1"/>
    <col min="15" max="15" width="12.75" style="25" customWidth="1"/>
    <col min="16" max="16" width="10.25" style="25" bestFit="1" customWidth="1"/>
    <col min="17" max="16384" width="9.125" style="25"/>
  </cols>
  <sheetData>
    <row r="1" spans="1:15" s="6" customFormat="1" ht="23.25" customHeight="1" x14ac:dyDescent="0.6">
      <c r="A1" s="3" t="s">
        <v>0</v>
      </c>
      <c r="B1" s="3"/>
      <c r="O1" s="53"/>
    </row>
    <row r="2" spans="1:15" s="6" customFormat="1" ht="23.25" customHeight="1" x14ac:dyDescent="0.6">
      <c r="A2" s="3" t="s">
        <v>61</v>
      </c>
      <c r="B2" s="3"/>
      <c r="O2" s="53"/>
    </row>
    <row r="3" spans="1:15" ht="21.75" customHeight="1" x14ac:dyDescent="0.55000000000000004"/>
    <row r="4" spans="1:15" ht="21.75" customHeight="1" x14ac:dyDescent="0.6">
      <c r="C4" s="146" t="s">
        <v>46</v>
      </c>
      <c r="D4" s="146"/>
      <c r="E4" s="146"/>
      <c r="F4" s="146"/>
      <c r="G4" s="146"/>
      <c r="H4" s="146"/>
      <c r="I4" s="146"/>
      <c r="J4" s="146"/>
      <c r="K4" s="146"/>
      <c r="L4" s="146"/>
      <c r="M4" s="146"/>
      <c r="N4" s="146"/>
      <c r="O4" s="146"/>
    </row>
    <row r="5" spans="1:15" ht="21.75" customHeight="1" x14ac:dyDescent="0.55000000000000004">
      <c r="C5" s="54" t="s">
        <v>33</v>
      </c>
      <c r="D5" s="54"/>
      <c r="E5" s="26"/>
      <c r="F5" s="54"/>
      <c r="G5" s="147" t="s">
        <v>38</v>
      </c>
      <c r="H5" s="147"/>
      <c r="I5" s="147"/>
      <c r="J5" s="54"/>
      <c r="K5" s="54" t="s">
        <v>62</v>
      </c>
      <c r="L5" s="54"/>
      <c r="M5" s="54" t="s">
        <v>63</v>
      </c>
    </row>
    <row r="6" spans="1:15" ht="21.75" customHeight="1" x14ac:dyDescent="0.55000000000000004">
      <c r="C6" s="54" t="s">
        <v>64</v>
      </c>
      <c r="D6" s="54"/>
      <c r="E6" s="26" t="s">
        <v>89</v>
      </c>
      <c r="F6" s="54"/>
      <c r="G6" s="55" t="s">
        <v>65</v>
      </c>
      <c r="H6" s="54"/>
      <c r="I6" s="54" t="s">
        <v>91</v>
      </c>
      <c r="J6" s="54"/>
      <c r="K6" s="54" t="s">
        <v>66</v>
      </c>
      <c r="L6" s="54"/>
      <c r="M6" s="54" t="s">
        <v>67</v>
      </c>
      <c r="N6" s="54"/>
      <c r="O6" s="54" t="s">
        <v>68</v>
      </c>
    </row>
    <row r="7" spans="1:15" ht="21.75" customHeight="1" x14ac:dyDescent="0.55000000000000004">
      <c r="B7" s="13"/>
      <c r="C7" s="26" t="s">
        <v>69</v>
      </c>
      <c r="D7" s="54"/>
      <c r="E7" s="26" t="s">
        <v>88</v>
      </c>
      <c r="F7" s="54"/>
      <c r="G7" s="26" t="s">
        <v>70</v>
      </c>
      <c r="H7" s="54"/>
      <c r="I7" s="26" t="s">
        <v>90</v>
      </c>
      <c r="J7" s="54"/>
      <c r="K7" s="54" t="s">
        <v>92</v>
      </c>
      <c r="L7" s="54"/>
      <c r="M7" s="26" t="s">
        <v>71</v>
      </c>
      <c r="N7" s="54"/>
      <c r="O7" s="26" t="s">
        <v>72</v>
      </c>
    </row>
    <row r="8" spans="1:15" ht="21.75" customHeight="1" x14ac:dyDescent="0.55000000000000004">
      <c r="C8" s="143" t="s">
        <v>8</v>
      </c>
      <c r="D8" s="143"/>
      <c r="E8" s="143"/>
      <c r="F8" s="143"/>
      <c r="G8" s="143"/>
      <c r="H8" s="143"/>
      <c r="I8" s="143"/>
      <c r="J8" s="143"/>
      <c r="K8" s="143"/>
      <c r="L8" s="143"/>
      <c r="M8" s="143"/>
      <c r="N8" s="143"/>
      <c r="O8" s="143"/>
    </row>
    <row r="9" spans="1:15" ht="22.5" customHeight="1" x14ac:dyDescent="0.6">
      <c r="A9" s="56" t="s">
        <v>125</v>
      </c>
      <c r="B9" s="57"/>
      <c r="C9" s="58"/>
      <c r="D9" s="58"/>
      <c r="E9" s="58"/>
      <c r="F9" s="58"/>
      <c r="G9" s="58"/>
      <c r="H9" s="58"/>
      <c r="I9" s="58"/>
      <c r="J9" s="58"/>
      <c r="K9" s="58"/>
      <c r="L9" s="58"/>
      <c r="M9" s="58"/>
      <c r="N9" s="58"/>
      <c r="O9" s="58"/>
    </row>
    <row r="10" spans="1:15" ht="21.75" customHeight="1" x14ac:dyDescent="0.6">
      <c r="A10" s="56" t="s">
        <v>126</v>
      </c>
      <c r="B10" s="56"/>
      <c r="C10" s="94">
        <v>330000</v>
      </c>
      <c r="D10" s="94"/>
      <c r="E10" s="94">
        <v>420491</v>
      </c>
      <c r="F10" s="94"/>
      <c r="G10" s="94">
        <v>33000</v>
      </c>
      <c r="H10" s="18">
        <v>0</v>
      </c>
      <c r="I10" s="94">
        <v>1032140</v>
      </c>
      <c r="J10" s="94">
        <v>0</v>
      </c>
      <c r="K10" s="94">
        <f>SUM(C10:J10)</f>
        <v>1815631</v>
      </c>
      <c r="L10" s="94">
        <v>0</v>
      </c>
      <c r="M10" s="94">
        <v>0</v>
      </c>
      <c r="N10" s="94">
        <v>0</v>
      </c>
      <c r="O10" s="94">
        <f>SUM(K10:N10)</f>
        <v>1815631</v>
      </c>
    </row>
    <row r="11" spans="1:15" ht="22.2" x14ac:dyDescent="0.6">
      <c r="A11" s="60"/>
      <c r="B11" s="60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</row>
    <row r="12" spans="1:15" ht="21.75" customHeight="1" x14ac:dyDescent="0.6">
      <c r="A12" s="56" t="s">
        <v>73</v>
      </c>
      <c r="B12" s="56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</row>
    <row r="13" spans="1:15" ht="21.75" customHeight="1" x14ac:dyDescent="0.55000000000000004">
      <c r="A13" s="61" t="s">
        <v>122</v>
      </c>
      <c r="B13" s="61"/>
      <c r="C13" s="18">
        <v>0</v>
      </c>
      <c r="D13" s="58"/>
      <c r="E13" s="18">
        <v>0</v>
      </c>
      <c r="F13" s="19"/>
      <c r="G13" s="18">
        <v>0</v>
      </c>
      <c r="H13" s="58"/>
      <c r="I13" s="18">
        <v>99049</v>
      </c>
      <c r="J13" s="18">
        <v>0</v>
      </c>
      <c r="K13" s="18">
        <f>I13</f>
        <v>99049</v>
      </c>
      <c r="L13" s="58"/>
      <c r="M13" s="18">
        <v>0</v>
      </c>
      <c r="N13" s="58"/>
      <c r="O13" s="18">
        <f>SUM(K13:N13)</f>
        <v>99049</v>
      </c>
    </row>
    <row r="14" spans="1:15" ht="21.75" customHeight="1" x14ac:dyDescent="0.6">
      <c r="A14" s="61" t="s">
        <v>120</v>
      </c>
      <c r="B14" s="61"/>
      <c r="C14" s="18">
        <v>0</v>
      </c>
      <c r="D14" s="35"/>
      <c r="E14" s="18">
        <v>0</v>
      </c>
      <c r="F14" s="35"/>
      <c r="G14" s="18">
        <v>0</v>
      </c>
      <c r="H14" s="35"/>
      <c r="I14" s="18">
        <f>'PL5 6'!D35</f>
        <v>0</v>
      </c>
      <c r="J14" s="35"/>
      <c r="K14" s="18">
        <f>I14</f>
        <v>0</v>
      </c>
      <c r="L14" s="35"/>
      <c r="M14" s="18">
        <v>0</v>
      </c>
      <c r="N14" s="35"/>
      <c r="O14" s="18">
        <f>SUM(K14:N14)</f>
        <v>0</v>
      </c>
    </row>
    <row r="15" spans="1:15" ht="21.75" customHeight="1" x14ac:dyDescent="0.6">
      <c r="A15" s="56" t="s">
        <v>121</v>
      </c>
      <c r="B15" s="56"/>
      <c r="C15" s="62">
        <f t="shared" ref="C15:H15" si="0">SUM(C13:C14)</f>
        <v>0</v>
      </c>
      <c r="D15" s="35">
        <f t="shared" si="0"/>
        <v>0</v>
      </c>
      <c r="E15" s="62">
        <f t="shared" si="0"/>
        <v>0</v>
      </c>
      <c r="F15" s="35">
        <f t="shared" si="0"/>
        <v>0</v>
      </c>
      <c r="G15" s="62">
        <f t="shared" si="0"/>
        <v>0</v>
      </c>
      <c r="H15" s="35">
        <f t="shared" si="0"/>
        <v>0</v>
      </c>
      <c r="I15" s="62">
        <f>SUM(I13:I14)</f>
        <v>99049</v>
      </c>
      <c r="J15" s="35">
        <f>SUM(J13:J14)</f>
        <v>0</v>
      </c>
      <c r="K15" s="62">
        <f>SUM(K13:K14)</f>
        <v>99049</v>
      </c>
      <c r="L15" s="35">
        <f>SUM(L13:L14)</f>
        <v>0</v>
      </c>
      <c r="M15" s="62">
        <f>SUM(M13:M14)</f>
        <v>0</v>
      </c>
      <c r="N15" s="35">
        <f>SUM(N10:N14)</f>
        <v>0</v>
      </c>
      <c r="O15" s="62">
        <f>SUM(O13:O14)</f>
        <v>99049</v>
      </c>
    </row>
    <row r="16" spans="1:15" s="65" customFormat="1" ht="22.2" x14ac:dyDescent="0.6">
      <c r="A16" s="63"/>
      <c r="B16" s="63"/>
      <c r="C16" s="59"/>
      <c r="D16" s="64"/>
      <c r="E16" s="59"/>
      <c r="F16" s="64"/>
      <c r="G16" s="59"/>
      <c r="H16" s="64"/>
      <c r="I16" s="59"/>
      <c r="J16" s="64"/>
      <c r="K16" s="59"/>
      <c r="L16" s="64"/>
      <c r="M16" s="59"/>
      <c r="N16" s="64"/>
      <c r="O16" s="59"/>
    </row>
    <row r="17" spans="1:16" ht="21.75" customHeight="1" thickBot="1" x14ac:dyDescent="0.65">
      <c r="A17" s="66" t="s">
        <v>127</v>
      </c>
      <c r="B17" s="66"/>
      <c r="C17" s="67">
        <f>SUM(C10,C15)</f>
        <v>330000</v>
      </c>
      <c r="D17" s="64">
        <f t="shared" ref="D17:M17" si="1">SUM(D10,D15)</f>
        <v>0</v>
      </c>
      <c r="E17" s="67">
        <f t="shared" si="1"/>
        <v>420491</v>
      </c>
      <c r="F17" s="64">
        <f t="shared" si="1"/>
        <v>0</v>
      </c>
      <c r="G17" s="67">
        <f t="shared" si="1"/>
        <v>33000</v>
      </c>
      <c r="H17" s="64">
        <f t="shared" si="1"/>
        <v>0</v>
      </c>
      <c r="I17" s="67">
        <f t="shared" si="1"/>
        <v>1131189</v>
      </c>
      <c r="J17" s="64">
        <f t="shared" si="1"/>
        <v>0</v>
      </c>
      <c r="K17" s="67">
        <f>SUM(K10,K15)</f>
        <v>1914680</v>
      </c>
      <c r="L17" s="64">
        <f t="shared" si="1"/>
        <v>0</v>
      </c>
      <c r="M17" s="95">
        <f t="shared" si="1"/>
        <v>0</v>
      </c>
      <c r="N17" s="64">
        <f>N15</f>
        <v>0</v>
      </c>
      <c r="O17" s="67">
        <f>SUM(K17:N17)</f>
        <v>1914680</v>
      </c>
      <c r="P17" s="68"/>
    </row>
    <row r="18" spans="1:16" ht="23.25" customHeight="1" thickTop="1" x14ac:dyDescent="0.55000000000000004">
      <c r="O18" s="68"/>
    </row>
    <row r="19" spans="1:16" s="6" customFormat="1" ht="23.25" customHeight="1" x14ac:dyDescent="0.6">
      <c r="A19" s="3" t="s">
        <v>0</v>
      </c>
      <c r="B19" s="3"/>
      <c r="O19" s="53"/>
    </row>
    <row r="20" spans="1:16" s="6" customFormat="1" ht="23.25" customHeight="1" x14ac:dyDescent="0.6">
      <c r="A20" s="3" t="s">
        <v>61</v>
      </c>
      <c r="B20" s="3"/>
      <c r="O20" s="53"/>
    </row>
    <row r="21" spans="1:16" ht="21.75" customHeight="1" x14ac:dyDescent="0.55000000000000004"/>
    <row r="22" spans="1:16" ht="21.75" customHeight="1" x14ac:dyDescent="0.6">
      <c r="C22" s="146" t="s">
        <v>46</v>
      </c>
      <c r="D22" s="146"/>
      <c r="E22" s="146"/>
      <c r="F22" s="146"/>
      <c r="G22" s="146"/>
      <c r="H22" s="146"/>
      <c r="I22" s="146"/>
      <c r="J22" s="146"/>
      <c r="K22" s="146"/>
      <c r="L22" s="146"/>
      <c r="M22" s="146"/>
      <c r="N22" s="146"/>
      <c r="O22" s="146"/>
    </row>
    <row r="23" spans="1:16" ht="21.75" customHeight="1" x14ac:dyDescent="0.55000000000000004">
      <c r="C23" s="54" t="s">
        <v>33</v>
      </c>
      <c r="D23" s="54"/>
      <c r="E23" s="26"/>
      <c r="F23" s="54"/>
      <c r="G23" s="147" t="s">
        <v>38</v>
      </c>
      <c r="H23" s="147"/>
      <c r="I23" s="147"/>
      <c r="J23" s="54"/>
      <c r="K23" s="54" t="s">
        <v>62</v>
      </c>
      <c r="L23" s="54"/>
      <c r="M23" s="54" t="s">
        <v>63</v>
      </c>
    </row>
    <row r="24" spans="1:16" ht="21.75" customHeight="1" x14ac:dyDescent="0.55000000000000004">
      <c r="C24" s="54" t="s">
        <v>64</v>
      </c>
      <c r="D24" s="54"/>
      <c r="E24" s="26" t="s">
        <v>89</v>
      </c>
      <c r="F24" s="54"/>
      <c r="G24" s="55" t="s">
        <v>65</v>
      </c>
      <c r="H24" s="54"/>
      <c r="I24" s="54" t="s">
        <v>91</v>
      </c>
      <c r="J24" s="54"/>
      <c r="K24" s="54" t="s">
        <v>66</v>
      </c>
      <c r="L24" s="54"/>
      <c r="M24" s="54" t="s">
        <v>67</v>
      </c>
      <c r="N24" s="54"/>
      <c r="O24" s="54" t="s">
        <v>68</v>
      </c>
    </row>
    <row r="25" spans="1:16" ht="21.75" customHeight="1" x14ac:dyDescent="0.55000000000000004">
      <c r="B25" s="13"/>
      <c r="C25" s="26" t="s">
        <v>69</v>
      </c>
      <c r="D25" s="54"/>
      <c r="E25" s="26" t="s">
        <v>88</v>
      </c>
      <c r="F25" s="54"/>
      <c r="G25" s="26" t="s">
        <v>70</v>
      </c>
      <c r="H25" s="54"/>
      <c r="I25" s="26" t="s">
        <v>90</v>
      </c>
      <c r="J25" s="54"/>
      <c r="K25" s="54" t="s">
        <v>92</v>
      </c>
      <c r="L25" s="54"/>
      <c r="M25" s="26" t="s">
        <v>71</v>
      </c>
      <c r="N25" s="54"/>
      <c r="O25" s="26" t="s">
        <v>72</v>
      </c>
    </row>
    <row r="26" spans="1:16" ht="21.75" customHeight="1" x14ac:dyDescent="0.55000000000000004">
      <c r="C26" s="143" t="s">
        <v>8</v>
      </c>
      <c r="D26" s="143"/>
      <c r="E26" s="143"/>
      <c r="F26" s="143"/>
      <c r="G26" s="143"/>
      <c r="H26" s="143"/>
      <c r="I26" s="143"/>
      <c r="J26" s="143"/>
      <c r="K26" s="143"/>
      <c r="L26" s="143"/>
      <c r="M26" s="143"/>
      <c r="N26" s="143"/>
      <c r="O26" s="143"/>
    </row>
    <row r="27" spans="1:16" ht="22.5" customHeight="1" x14ac:dyDescent="0.6">
      <c r="A27" s="56" t="s">
        <v>165</v>
      </c>
      <c r="B27" s="57"/>
      <c r="C27" s="58"/>
      <c r="D27" s="58"/>
      <c r="E27" s="58"/>
      <c r="F27" s="58"/>
      <c r="G27" s="58"/>
      <c r="H27" s="58"/>
      <c r="I27" s="58"/>
      <c r="J27" s="58"/>
      <c r="K27" s="58"/>
      <c r="L27" s="58"/>
      <c r="M27" s="58"/>
      <c r="N27" s="58"/>
      <c r="O27" s="58"/>
    </row>
    <row r="28" spans="1:16" ht="21.75" customHeight="1" x14ac:dyDescent="0.6">
      <c r="A28" s="56" t="s">
        <v>166</v>
      </c>
      <c r="B28" s="56"/>
      <c r="C28" s="94">
        <v>330000</v>
      </c>
      <c r="D28" s="94">
        <v>0</v>
      </c>
      <c r="E28" s="94">
        <v>420491</v>
      </c>
      <c r="F28" s="94">
        <v>0</v>
      </c>
      <c r="G28" s="94">
        <v>33000</v>
      </c>
      <c r="H28" s="18">
        <v>0</v>
      </c>
      <c r="I28" s="94">
        <v>1239698</v>
      </c>
      <c r="J28" s="94">
        <v>0</v>
      </c>
      <c r="K28" s="94">
        <f>SUM(C28:J28)</f>
        <v>2023189</v>
      </c>
      <c r="L28" s="94">
        <v>0</v>
      </c>
      <c r="M28" s="94">
        <v>0</v>
      </c>
      <c r="N28" s="94">
        <v>0</v>
      </c>
      <c r="O28" s="94">
        <f>SUM(K28:N28)</f>
        <v>2023189</v>
      </c>
    </row>
    <row r="29" spans="1:16" ht="22.2" x14ac:dyDescent="0.6">
      <c r="A29" s="60"/>
      <c r="B29" s="60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</row>
    <row r="30" spans="1:16" ht="21.75" customHeight="1" x14ac:dyDescent="0.6">
      <c r="A30" s="56" t="s">
        <v>73</v>
      </c>
      <c r="B30" s="56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</row>
    <row r="31" spans="1:16" ht="21.75" customHeight="1" x14ac:dyDescent="0.55000000000000004">
      <c r="A31" s="61" t="s">
        <v>122</v>
      </c>
      <c r="B31" s="61"/>
      <c r="C31" s="18">
        <v>0</v>
      </c>
      <c r="D31" s="58"/>
      <c r="E31" s="18">
        <v>0</v>
      </c>
      <c r="F31" s="19"/>
      <c r="G31" s="18">
        <v>0</v>
      </c>
      <c r="H31" s="58"/>
      <c r="I31" s="18">
        <f>'PL5 6'!D28</f>
        <v>81999</v>
      </c>
      <c r="J31" s="18">
        <v>0</v>
      </c>
      <c r="K31" s="18">
        <f>I31</f>
        <v>81999</v>
      </c>
      <c r="L31" s="58"/>
      <c r="M31" s="18">
        <v>0</v>
      </c>
      <c r="N31" s="58"/>
      <c r="O31" s="18">
        <f>SUM(K31:N31)</f>
        <v>81999</v>
      </c>
    </row>
    <row r="32" spans="1:16" ht="21.75" customHeight="1" x14ac:dyDescent="0.6">
      <c r="A32" s="61" t="s">
        <v>120</v>
      </c>
      <c r="B32" s="61"/>
      <c r="C32" s="18">
        <v>0</v>
      </c>
      <c r="D32" s="35"/>
      <c r="E32" s="18">
        <v>0</v>
      </c>
      <c r="F32" s="35"/>
      <c r="G32" s="18">
        <v>0</v>
      </c>
      <c r="H32" s="35"/>
      <c r="I32" s="18">
        <v>0</v>
      </c>
      <c r="J32" s="35"/>
      <c r="K32" s="18">
        <f>I32</f>
        <v>0</v>
      </c>
      <c r="L32" s="35"/>
      <c r="M32" s="18">
        <v>0</v>
      </c>
      <c r="N32" s="35"/>
      <c r="O32" s="18">
        <f>SUM(K32:N32)</f>
        <v>0</v>
      </c>
    </row>
    <row r="33" spans="1:16" ht="21.75" customHeight="1" x14ac:dyDescent="0.6">
      <c r="A33" s="56" t="s">
        <v>121</v>
      </c>
      <c r="B33" s="56"/>
      <c r="C33" s="62">
        <f t="shared" ref="C33:H33" si="2">SUM(C31:C32)</f>
        <v>0</v>
      </c>
      <c r="D33" s="35">
        <f t="shared" si="2"/>
        <v>0</v>
      </c>
      <c r="E33" s="62">
        <f t="shared" si="2"/>
        <v>0</v>
      </c>
      <c r="F33" s="35">
        <f t="shared" si="2"/>
        <v>0</v>
      </c>
      <c r="G33" s="62">
        <f t="shared" si="2"/>
        <v>0</v>
      </c>
      <c r="H33" s="35">
        <f t="shared" si="2"/>
        <v>0</v>
      </c>
      <c r="I33" s="62">
        <f>SUM(I31:I32)</f>
        <v>81999</v>
      </c>
      <c r="J33" s="35">
        <f>SUM(J31:J32)</f>
        <v>0</v>
      </c>
      <c r="K33" s="62">
        <f>SUM(K31:K32)</f>
        <v>81999</v>
      </c>
      <c r="L33" s="35">
        <f>SUM(L31:L32)</f>
        <v>0</v>
      </c>
      <c r="M33" s="62">
        <f>SUM(M31:M32)</f>
        <v>0</v>
      </c>
      <c r="N33" s="35">
        <f>SUM(N28:N32)</f>
        <v>0</v>
      </c>
      <c r="O33" s="62">
        <f>SUM(O31:O32)</f>
        <v>81999</v>
      </c>
    </row>
    <row r="34" spans="1:16" s="65" customFormat="1" ht="22.2" x14ac:dyDescent="0.6">
      <c r="A34" s="63"/>
      <c r="B34" s="63"/>
      <c r="C34" s="59"/>
      <c r="D34" s="64"/>
      <c r="E34" s="59"/>
      <c r="F34" s="64"/>
      <c r="G34" s="59"/>
      <c r="H34" s="64"/>
      <c r="I34" s="59"/>
      <c r="J34" s="48"/>
      <c r="K34" s="59"/>
      <c r="L34" s="48"/>
      <c r="M34" s="59"/>
      <c r="N34" s="48"/>
      <c r="O34" s="59"/>
    </row>
    <row r="35" spans="1:16" ht="21.75" customHeight="1" thickBot="1" x14ac:dyDescent="0.65">
      <c r="A35" s="66" t="s">
        <v>167</v>
      </c>
      <c r="B35" s="66"/>
      <c r="C35" s="67">
        <f>SUM(C28,C33)</f>
        <v>330000</v>
      </c>
      <c r="D35" s="64">
        <f t="shared" ref="D35:J35" si="3">SUM(D28,D33)</f>
        <v>0</v>
      </c>
      <c r="E35" s="67">
        <f t="shared" si="3"/>
        <v>420491</v>
      </c>
      <c r="F35" s="64">
        <f t="shared" si="3"/>
        <v>0</v>
      </c>
      <c r="G35" s="67">
        <f t="shared" si="3"/>
        <v>33000</v>
      </c>
      <c r="H35" s="64">
        <f t="shared" si="3"/>
        <v>0</v>
      </c>
      <c r="I35" s="67">
        <f t="shared" si="3"/>
        <v>1321697</v>
      </c>
      <c r="J35" s="48">
        <f t="shared" si="3"/>
        <v>0</v>
      </c>
      <c r="K35" s="67">
        <f>SUM(K28,K33)</f>
        <v>2105188</v>
      </c>
      <c r="L35" s="48">
        <f t="shared" ref="L35:M35" si="4">SUM(L28,L33)</f>
        <v>0</v>
      </c>
      <c r="M35" s="95">
        <f t="shared" si="4"/>
        <v>0</v>
      </c>
      <c r="N35" s="48">
        <f>N33</f>
        <v>0</v>
      </c>
      <c r="O35" s="67">
        <f>SUM(K35:N35)</f>
        <v>2105188</v>
      </c>
      <c r="P35" s="68"/>
    </row>
    <row r="36" spans="1:16" ht="23.25" customHeight="1" thickTop="1" x14ac:dyDescent="0.55000000000000004"/>
    <row r="38" spans="1:16" ht="23.25" customHeight="1" x14ac:dyDescent="0.55000000000000004">
      <c r="I38" s="68"/>
    </row>
  </sheetData>
  <mergeCells count="6">
    <mergeCell ref="C22:O22"/>
    <mergeCell ref="G23:I23"/>
    <mergeCell ref="C26:O26"/>
    <mergeCell ref="C8:O8"/>
    <mergeCell ref="C4:O4"/>
    <mergeCell ref="G5:I5"/>
  </mergeCells>
  <conditionalFormatting sqref="C13:C14 E13:E14 K14 G13:G14 O13:O14 I14">
    <cfRule type="expression" priority="32" stopIfTrue="1">
      <formula>"if(E11&gt;0,#,##0;(#,##0),"-")"</formula>
    </cfRule>
  </conditionalFormatting>
  <conditionalFormatting sqref="M13:M14">
    <cfRule type="expression" priority="29" stopIfTrue="1">
      <formula>"if(E11&gt;0,#,##0;(#,##0),"-")"</formula>
    </cfRule>
  </conditionalFormatting>
  <conditionalFormatting sqref="C10:O10">
    <cfRule type="expression" priority="26" stopIfTrue="1">
      <formula>"if(E11&gt;0,#,##0;(#,##0),"-")"</formula>
    </cfRule>
  </conditionalFormatting>
  <conditionalFormatting sqref="I13:J13">
    <cfRule type="expression" priority="25" stopIfTrue="1">
      <formula>"if(E11&gt;0,#,##0;(#,##0),"-")"</formula>
    </cfRule>
  </conditionalFormatting>
  <conditionalFormatting sqref="K13">
    <cfRule type="expression" priority="20" stopIfTrue="1">
      <formula>"if(E11&gt;0,#,##0;(#,##0),"-")"</formula>
    </cfRule>
  </conditionalFormatting>
  <conditionalFormatting sqref="C15 E15 K15 M15 I15 G15 O15">
    <cfRule type="expression" priority="19" stopIfTrue="1">
      <formula>"if(E11&gt;0,#,##0;(#,##0),"-")"</formula>
    </cfRule>
  </conditionalFormatting>
  <conditionalFormatting sqref="C28:J28 L28:N28">
    <cfRule type="expression" priority="10" stopIfTrue="1">
      <formula>"if(E11&gt;0,#,##0;(#,##0),"-")"</formula>
    </cfRule>
  </conditionalFormatting>
  <conditionalFormatting sqref="C33 E33 K33 M33 I33 G33 O33">
    <cfRule type="expression" priority="7" stopIfTrue="1">
      <formula>"if(E11&gt;0,#,##0;(#,##0),"-")"</formula>
    </cfRule>
  </conditionalFormatting>
  <conditionalFormatting sqref="K28">
    <cfRule type="expression" priority="6" stopIfTrue="1">
      <formula>"if(E11&gt;0,#,##0;(#,##0),"-")"</formula>
    </cfRule>
  </conditionalFormatting>
  <conditionalFormatting sqref="O28">
    <cfRule type="expression" priority="5" stopIfTrue="1">
      <formula>"if(E11&gt;0,#,##0;(#,##0),"-")"</formula>
    </cfRule>
  </conditionalFormatting>
  <conditionalFormatting sqref="C31:C32 E31:E32 K32 G31:G32 O31:O32 I32">
    <cfRule type="expression" priority="4" stopIfTrue="1">
      <formula>"if(E11&gt;0,#,##0;(#,##0),"-")"</formula>
    </cfRule>
  </conditionalFormatting>
  <conditionalFormatting sqref="M31:M32">
    <cfRule type="expression" priority="3" stopIfTrue="1">
      <formula>"if(E11&gt;0,#,##0;(#,##0),"-")"</formula>
    </cfRule>
  </conditionalFormatting>
  <conditionalFormatting sqref="I31:J31">
    <cfRule type="expression" priority="2" stopIfTrue="1">
      <formula>"if(E11&gt;0,#,##0;(#,##0),"-")"</formula>
    </cfRule>
  </conditionalFormatting>
  <conditionalFormatting sqref="K31">
    <cfRule type="expression" priority="1" stopIfTrue="1">
      <formula>"if(E11&gt;0,#,##0;(#,##0),"-")"</formula>
    </cfRule>
  </conditionalFormatting>
  <pageMargins left="0.7" right="0.7" top="0.48" bottom="0.5" header="0.5" footer="0.5"/>
  <pageSetup paperSize="9" scale="96" firstPageNumber="7" orientation="landscape" useFirstPageNumber="1" r:id="rId1"/>
  <headerFooter>
    <oddFooter>&amp;Lหมายเหตุประกอบงบการเงินเป็นส่วนหนึ่งของงบการเงินระหว่างกาลนี้
&amp;C&amp;P</oddFooter>
  </headerFooter>
  <rowBreaks count="1" manualBreakCount="1">
    <brk id="18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1:L38"/>
  <sheetViews>
    <sheetView view="pageBreakPreview" zoomScale="80" zoomScaleNormal="80" zoomScaleSheetLayoutView="80" workbookViewId="0">
      <selection activeCell="M6" sqref="M6"/>
    </sheetView>
  </sheetViews>
  <sheetFormatPr defaultColWidth="9.125" defaultRowHeight="23.25" customHeight="1" x14ac:dyDescent="0.55000000000000004"/>
  <cols>
    <col min="1" max="1" width="56.875" style="70" customWidth="1"/>
    <col min="2" max="2" width="8.75" style="25" customWidth="1"/>
    <col min="3" max="3" width="14.125" style="70" customWidth="1"/>
    <col min="4" max="4" width="2.125" style="70" customWidth="1"/>
    <col min="5" max="5" width="15.375" style="70" customWidth="1"/>
    <col min="6" max="6" width="2.125" style="70" customWidth="1"/>
    <col min="7" max="7" width="15.375" style="70" customWidth="1"/>
    <col min="8" max="8" width="2.125" style="70" customWidth="1"/>
    <col min="9" max="9" width="14.125" style="70" customWidth="1"/>
    <col min="10" max="10" width="2.125" style="70" customWidth="1"/>
    <col min="11" max="11" width="14.125" style="70" customWidth="1"/>
    <col min="12" max="14" width="9.125" style="70"/>
    <col min="15" max="15" width="9.25" style="70" bestFit="1" customWidth="1"/>
    <col min="16" max="16384" width="9.125" style="70"/>
  </cols>
  <sheetData>
    <row r="1" spans="1:11" ht="23.25" customHeight="1" x14ac:dyDescent="0.6">
      <c r="A1" s="1" t="s">
        <v>0</v>
      </c>
      <c r="B1" s="66"/>
      <c r="C1" s="1"/>
      <c r="D1" s="1"/>
      <c r="E1" s="1"/>
      <c r="F1" s="1"/>
      <c r="G1" s="1"/>
      <c r="H1" s="1"/>
      <c r="I1" s="1"/>
      <c r="J1" s="1"/>
      <c r="K1" s="69"/>
    </row>
    <row r="2" spans="1:11" ht="23.25" customHeight="1" x14ac:dyDescent="0.6">
      <c r="A2" s="1" t="s">
        <v>74</v>
      </c>
      <c r="B2" s="3"/>
      <c r="C2" s="1"/>
      <c r="D2" s="1"/>
      <c r="E2" s="1"/>
      <c r="F2" s="1"/>
      <c r="G2" s="1"/>
      <c r="H2" s="1"/>
      <c r="I2" s="1"/>
      <c r="J2" s="1"/>
      <c r="K2" s="1"/>
    </row>
    <row r="3" spans="1:11" ht="23.25" customHeight="1" x14ac:dyDescent="0.6">
      <c r="A3" s="1"/>
      <c r="B3" s="3"/>
      <c r="C3" s="1"/>
      <c r="D3" s="1"/>
      <c r="E3" s="1"/>
      <c r="F3" s="1"/>
      <c r="G3" s="1"/>
      <c r="H3" s="1"/>
      <c r="I3" s="1"/>
      <c r="J3" s="1"/>
      <c r="K3" s="1"/>
    </row>
    <row r="4" spans="1:11" s="71" customFormat="1" ht="23.25" customHeight="1" x14ac:dyDescent="0.6">
      <c r="B4" s="25"/>
      <c r="C4" s="148" t="s">
        <v>75</v>
      </c>
      <c r="D4" s="148"/>
      <c r="E4" s="148"/>
      <c r="F4" s="148"/>
      <c r="G4" s="148"/>
      <c r="H4" s="148"/>
      <c r="I4" s="148"/>
      <c r="J4" s="148"/>
      <c r="K4" s="148"/>
    </row>
    <row r="5" spans="1:11" s="71" customFormat="1" ht="23.25" customHeight="1" x14ac:dyDescent="0.55000000000000004">
      <c r="B5" s="25"/>
      <c r="C5" s="72" t="s">
        <v>33</v>
      </c>
      <c r="E5" s="26"/>
      <c r="F5" s="72"/>
      <c r="G5" s="149" t="s">
        <v>38</v>
      </c>
      <c r="H5" s="149"/>
      <c r="I5" s="149"/>
      <c r="J5" s="72"/>
      <c r="K5" s="72"/>
    </row>
    <row r="6" spans="1:11" s="71" customFormat="1" ht="23.25" customHeight="1" x14ac:dyDescent="0.55000000000000004">
      <c r="B6" s="25"/>
      <c r="C6" s="72" t="s">
        <v>64</v>
      </c>
      <c r="E6" s="26" t="s">
        <v>89</v>
      </c>
      <c r="G6" s="55" t="s">
        <v>65</v>
      </c>
      <c r="I6" s="72" t="s">
        <v>91</v>
      </c>
      <c r="K6" s="72" t="s">
        <v>62</v>
      </c>
    </row>
    <row r="7" spans="1:11" s="71" customFormat="1" ht="23.25" customHeight="1" x14ac:dyDescent="0.55000000000000004">
      <c r="B7" s="13"/>
      <c r="C7" s="7" t="s">
        <v>69</v>
      </c>
      <c r="D7" s="72"/>
      <c r="E7" s="26" t="s">
        <v>88</v>
      </c>
      <c r="F7" s="72"/>
      <c r="G7" s="26" t="s">
        <v>70</v>
      </c>
      <c r="H7" s="72"/>
      <c r="I7" s="7" t="s">
        <v>90</v>
      </c>
      <c r="J7" s="72"/>
      <c r="K7" s="72" t="s">
        <v>66</v>
      </c>
    </row>
    <row r="8" spans="1:11" s="71" customFormat="1" ht="23.25" customHeight="1" x14ac:dyDescent="0.55000000000000004">
      <c r="B8" s="73"/>
      <c r="C8" s="150" t="s">
        <v>8</v>
      </c>
      <c r="D8" s="150"/>
      <c r="E8" s="150"/>
      <c r="F8" s="150"/>
      <c r="G8" s="150"/>
      <c r="H8" s="150"/>
      <c r="I8" s="150"/>
      <c r="J8" s="150"/>
      <c r="K8" s="150"/>
    </row>
    <row r="9" spans="1:11" s="71" customFormat="1" ht="23.25" customHeight="1" x14ac:dyDescent="0.6">
      <c r="A9" s="40" t="s">
        <v>125</v>
      </c>
      <c r="B9" s="25"/>
      <c r="C9" s="58"/>
      <c r="D9" s="58"/>
      <c r="E9" s="58"/>
      <c r="F9" s="58"/>
      <c r="G9" s="58"/>
      <c r="H9" s="58"/>
      <c r="I9" s="58"/>
      <c r="J9" s="58"/>
      <c r="K9" s="58"/>
    </row>
    <row r="10" spans="1:11" s="71" customFormat="1" ht="23.25" customHeight="1" x14ac:dyDescent="0.6">
      <c r="A10" s="56" t="s">
        <v>126</v>
      </c>
      <c r="B10" s="74"/>
      <c r="C10" s="59">
        <v>330000</v>
      </c>
      <c r="D10" s="48"/>
      <c r="E10" s="59">
        <v>420491</v>
      </c>
      <c r="F10" s="48"/>
      <c r="G10" s="59">
        <v>33000</v>
      </c>
      <c r="H10" s="48"/>
      <c r="I10" s="94">
        <v>1005543</v>
      </c>
      <c r="J10" s="97"/>
      <c r="K10" s="94">
        <f>SUM(C10,E10,G10,I10)</f>
        <v>1789034</v>
      </c>
    </row>
    <row r="11" spans="1:11" s="71" customFormat="1" ht="23.25" customHeight="1" x14ac:dyDescent="0.6">
      <c r="A11" s="60"/>
      <c r="B11" s="56"/>
      <c r="C11" s="48"/>
      <c r="D11" s="48"/>
      <c r="E11" s="48"/>
      <c r="F11" s="48"/>
      <c r="G11" s="48"/>
      <c r="H11" s="48"/>
      <c r="I11" s="48"/>
      <c r="J11" s="48"/>
      <c r="K11" s="48"/>
    </row>
    <row r="12" spans="1:11" s="71" customFormat="1" ht="23.25" customHeight="1" x14ac:dyDescent="0.6">
      <c r="A12" s="56" t="s">
        <v>73</v>
      </c>
      <c r="B12" s="60"/>
      <c r="C12" s="48"/>
      <c r="D12" s="48"/>
      <c r="E12" s="48"/>
      <c r="F12" s="48"/>
      <c r="G12" s="48"/>
      <c r="H12" s="48"/>
      <c r="I12" s="48"/>
      <c r="J12" s="48"/>
      <c r="K12" s="48"/>
    </row>
    <row r="13" spans="1:11" s="71" customFormat="1" ht="23.25" customHeight="1" x14ac:dyDescent="0.6">
      <c r="A13" s="61" t="s">
        <v>122</v>
      </c>
      <c r="B13" s="56"/>
      <c r="C13" s="18">
        <v>0</v>
      </c>
      <c r="D13" s="58"/>
      <c r="E13" s="18">
        <v>0</v>
      </c>
      <c r="F13" s="19"/>
      <c r="G13" s="18">
        <v>0</v>
      </c>
      <c r="H13" s="58"/>
      <c r="I13" s="18">
        <v>98951</v>
      </c>
      <c r="J13" s="58"/>
      <c r="K13" s="18">
        <f>SUM(C13:I13)</f>
        <v>98951</v>
      </c>
    </row>
    <row r="14" spans="1:11" s="71" customFormat="1" ht="23.25" customHeight="1" x14ac:dyDescent="0.6">
      <c r="A14" s="61" t="s">
        <v>120</v>
      </c>
      <c r="B14" s="61"/>
      <c r="C14" s="18">
        <v>0</v>
      </c>
      <c r="D14" s="35"/>
      <c r="E14" s="18">
        <v>0</v>
      </c>
      <c r="F14" s="35"/>
      <c r="G14" s="18">
        <v>0</v>
      </c>
      <c r="H14" s="35"/>
      <c r="I14" s="18">
        <f>'PL5 6'!H35</f>
        <v>0</v>
      </c>
      <c r="J14" s="35"/>
      <c r="K14" s="18">
        <f>SUM(C14:I14)</f>
        <v>0</v>
      </c>
    </row>
    <row r="15" spans="1:11" s="71" customFormat="1" ht="23.25" customHeight="1" x14ac:dyDescent="0.6">
      <c r="A15" s="56" t="s">
        <v>121</v>
      </c>
      <c r="B15" s="61"/>
      <c r="C15" s="62">
        <v>0</v>
      </c>
      <c r="D15" s="35"/>
      <c r="E15" s="62">
        <v>0</v>
      </c>
      <c r="F15" s="35"/>
      <c r="G15" s="62">
        <v>0</v>
      </c>
      <c r="H15" s="35"/>
      <c r="I15" s="62">
        <f>SUM(I13:I14)</f>
        <v>98951</v>
      </c>
      <c r="J15" s="99">
        <f>SUM(J13:J14)</f>
        <v>0</v>
      </c>
      <c r="K15" s="62">
        <f>SUM(K13:K14)</f>
        <v>98951</v>
      </c>
    </row>
    <row r="16" spans="1:11" s="75" customFormat="1" ht="23.25" customHeight="1" x14ac:dyDescent="0.6">
      <c r="A16" s="63"/>
      <c r="B16" s="56"/>
      <c r="C16" s="59"/>
      <c r="D16" s="64"/>
      <c r="E16" s="59"/>
      <c r="F16" s="64"/>
      <c r="G16" s="59"/>
      <c r="H16" s="64"/>
      <c r="I16" s="59"/>
      <c r="J16" s="64"/>
      <c r="K16" s="59"/>
    </row>
    <row r="17" spans="1:12" s="71" customFormat="1" ht="23.25" customHeight="1" thickBot="1" x14ac:dyDescent="0.65">
      <c r="A17" s="66" t="s">
        <v>127</v>
      </c>
      <c r="B17" s="63"/>
      <c r="C17" s="67">
        <f>SUM(C10,C15)</f>
        <v>330000</v>
      </c>
      <c r="D17" s="64"/>
      <c r="E17" s="67">
        <f>SUM(E10,E15)</f>
        <v>420491</v>
      </c>
      <c r="F17" s="64"/>
      <c r="G17" s="67">
        <f>SUM(G10,G15)</f>
        <v>33000</v>
      </c>
      <c r="H17" s="64"/>
      <c r="I17" s="67">
        <f>SUM(I10,I15)</f>
        <v>1104494</v>
      </c>
      <c r="J17" s="64"/>
      <c r="K17" s="67">
        <f>SUM(K10,K15)</f>
        <v>1887985</v>
      </c>
      <c r="L17" s="109"/>
    </row>
    <row r="18" spans="1:12" ht="23.25" customHeight="1" thickTop="1" x14ac:dyDescent="0.55000000000000004"/>
    <row r="19" spans="1:12" ht="23.25" customHeight="1" x14ac:dyDescent="0.6">
      <c r="A19" s="1" t="s">
        <v>0</v>
      </c>
      <c r="B19" s="66"/>
      <c r="C19" s="1"/>
      <c r="D19" s="1"/>
      <c r="E19" s="1"/>
      <c r="F19" s="1"/>
      <c r="G19" s="1"/>
      <c r="H19" s="1"/>
      <c r="I19" s="1"/>
      <c r="J19" s="1"/>
      <c r="K19" s="69"/>
    </row>
    <row r="20" spans="1:12" ht="23.25" customHeight="1" x14ac:dyDescent="0.6">
      <c r="A20" s="1" t="s">
        <v>74</v>
      </c>
      <c r="B20" s="3"/>
      <c r="C20" s="1"/>
      <c r="D20" s="1"/>
      <c r="E20" s="1"/>
      <c r="F20" s="1"/>
      <c r="G20" s="1"/>
      <c r="H20" s="1"/>
      <c r="I20" s="1"/>
      <c r="J20" s="1"/>
      <c r="K20" s="1"/>
    </row>
    <row r="21" spans="1:12" ht="23.25" customHeight="1" x14ac:dyDescent="0.6">
      <c r="A21" s="1"/>
      <c r="B21" s="3"/>
      <c r="C21" s="1"/>
      <c r="D21" s="1"/>
      <c r="E21" s="1"/>
      <c r="F21" s="1"/>
      <c r="G21" s="1"/>
      <c r="H21" s="1"/>
      <c r="I21" s="1"/>
      <c r="J21" s="1"/>
      <c r="K21" s="1"/>
    </row>
    <row r="22" spans="1:12" s="71" customFormat="1" ht="23.25" customHeight="1" x14ac:dyDescent="0.6">
      <c r="B22" s="25"/>
      <c r="C22" s="148" t="s">
        <v>75</v>
      </c>
      <c r="D22" s="148"/>
      <c r="E22" s="148"/>
      <c r="F22" s="148"/>
      <c r="G22" s="148"/>
      <c r="H22" s="148"/>
      <c r="I22" s="148"/>
      <c r="J22" s="148"/>
      <c r="K22" s="148"/>
    </row>
    <row r="23" spans="1:12" s="71" customFormat="1" ht="23.25" customHeight="1" x14ac:dyDescent="0.55000000000000004">
      <c r="B23" s="25"/>
      <c r="C23" s="72" t="s">
        <v>33</v>
      </c>
      <c r="E23" s="26"/>
      <c r="F23" s="72"/>
      <c r="G23" s="149" t="s">
        <v>38</v>
      </c>
      <c r="H23" s="149"/>
      <c r="I23" s="149"/>
      <c r="J23" s="72"/>
      <c r="K23" s="72"/>
    </row>
    <row r="24" spans="1:12" s="71" customFormat="1" ht="23.25" customHeight="1" x14ac:dyDescent="0.55000000000000004">
      <c r="B24" s="25"/>
      <c r="C24" s="72" t="s">
        <v>64</v>
      </c>
      <c r="E24" s="26" t="s">
        <v>89</v>
      </c>
      <c r="G24" s="55" t="s">
        <v>65</v>
      </c>
      <c r="I24" s="72" t="s">
        <v>91</v>
      </c>
      <c r="K24" s="72" t="s">
        <v>62</v>
      </c>
    </row>
    <row r="25" spans="1:12" s="71" customFormat="1" ht="23.25" customHeight="1" x14ac:dyDescent="0.55000000000000004">
      <c r="B25" s="13"/>
      <c r="C25" s="7" t="s">
        <v>69</v>
      </c>
      <c r="D25" s="72"/>
      <c r="E25" s="26" t="s">
        <v>88</v>
      </c>
      <c r="F25" s="72"/>
      <c r="G25" s="26" t="s">
        <v>70</v>
      </c>
      <c r="H25" s="72"/>
      <c r="I25" s="7" t="s">
        <v>90</v>
      </c>
      <c r="J25" s="72"/>
      <c r="K25" s="72" t="s">
        <v>66</v>
      </c>
    </row>
    <row r="26" spans="1:12" s="71" customFormat="1" ht="23.25" customHeight="1" x14ac:dyDescent="0.55000000000000004">
      <c r="B26" s="73"/>
      <c r="C26" s="150" t="s">
        <v>8</v>
      </c>
      <c r="D26" s="150"/>
      <c r="E26" s="150"/>
      <c r="F26" s="150"/>
      <c r="G26" s="150"/>
      <c r="H26" s="150"/>
      <c r="I26" s="150"/>
      <c r="J26" s="150"/>
      <c r="K26" s="150"/>
    </row>
    <row r="27" spans="1:12" s="71" customFormat="1" ht="23.25" customHeight="1" x14ac:dyDescent="0.6">
      <c r="A27" s="40" t="s">
        <v>165</v>
      </c>
      <c r="B27" s="25"/>
      <c r="C27" s="58"/>
      <c r="D27" s="58"/>
      <c r="E27" s="58"/>
      <c r="F27" s="58"/>
      <c r="G27" s="58"/>
      <c r="H27" s="58"/>
      <c r="I27" s="58"/>
      <c r="J27" s="58"/>
      <c r="K27" s="58"/>
    </row>
    <row r="28" spans="1:12" s="71" customFormat="1" ht="23.25" customHeight="1" x14ac:dyDescent="0.6">
      <c r="A28" s="56" t="s">
        <v>166</v>
      </c>
      <c r="B28" s="74"/>
      <c r="C28" s="59">
        <v>330000</v>
      </c>
      <c r="D28" s="48"/>
      <c r="E28" s="59">
        <v>420491</v>
      </c>
      <c r="F28" s="48"/>
      <c r="G28" s="59">
        <v>33000</v>
      </c>
      <c r="H28" s="48"/>
      <c r="I28" s="94">
        <v>1209451</v>
      </c>
      <c r="J28" s="97"/>
      <c r="K28" s="94">
        <f>SUM(C28,E28,G28,I28)</f>
        <v>1992942</v>
      </c>
    </row>
    <row r="29" spans="1:12" s="71" customFormat="1" ht="23.25" customHeight="1" x14ac:dyDescent="0.6">
      <c r="A29" s="60"/>
      <c r="B29" s="56"/>
      <c r="C29" s="48"/>
      <c r="D29" s="48"/>
      <c r="E29" s="48"/>
      <c r="F29" s="48"/>
      <c r="G29" s="48"/>
      <c r="H29" s="48"/>
      <c r="I29" s="48"/>
      <c r="J29" s="48"/>
      <c r="K29" s="48"/>
    </row>
    <row r="30" spans="1:12" s="71" customFormat="1" ht="23.25" customHeight="1" x14ac:dyDescent="0.6">
      <c r="A30" s="56" t="s">
        <v>73</v>
      </c>
      <c r="B30" s="60"/>
      <c r="C30" s="48"/>
      <c r="D30" s="48"/>
      <c r="E30" s="48"/>
      <c r="F30" s="48"/>
      <c r="G30" s="48"/>
      <c r="H30" s="48"/>
      <c r="I30" s="48"/>
      <c r="J30" s="48"/>
      <c r="K30" s="48"/>
    </row>
    <row r="31" spans="1:12" s="71" customFormat="1" ht="23.25" customHeight="1" x14ac:dyDescent="0.6">
      <c r="A31" s="61" t="s">
        <v>122</v>
      </c>
      <c r="B31" s="56"/>
      <c r="C31" s="18">
        <v>0</v>
      </c>
      <c r="D31" s="58"/>
      <c r="E31" s="18">
        <v>0</v>
      </c>
      <c r="F31" s="19"/>
      <c r="G31" s="18">
        <v>0</v>
      </c>
      <c r="H31" s="58"/>
      <c r="I31" s="18">
        <f>'PL5 6'!$H$28</f>
        <v>80009</v>
      </c>
      <c r="J31" s="58"/>
      <c r="K31" s="18">
        <f>SUM(C31:I31)</f>
        <v>80009</v>
      </c>
    </row>
    <row r="32" spans="1:12" s="71" customFormat="1" ht="23.25" customHeight="1" x14ac:dyDescent="0.6">
      <c r="A32" s="61" t="s">
        <v>120</v>
      </c>
      <c r="B32" s="61"/>
      <c r="C32" s="18">
        <v>0</v>
      </c>
      <c r="D32" s="35"/>
      <c r="E32" s="18">
        <v>0</v>
      </c>
      <c r="F32" s="35"/>
      <c r="G32" s="18">
        <v>0</v>
      </c>
      <c r="H32" s="35"/>
      <c r="I32" s="18">
        <v>0</v>
      </c>
      <c r="J32" s="35"/>
      <c r="K32" s="18">
        <f>SUM(C32:I32)</f>
        <v>0</v>
      </c>
    </row>
    <row r="33" spans="1:12" s="71" customFormat="1" ht="23.25" customHeight="1" x14ac:dyDescent="0.6">
      <c r="A33" s="56" t="s">
        <v>121</v>
      </c>
      <c r="B33" s="61"/>
      <c r="C33" s="62">
        <v>0</v>
      </c>
      <c r="D33" s="35"/>
      <c r="E33" s="62">
        <v>0</v>
      </c>
      <c r="F33" s="35"/>
      <c r="G33" s="62">
        <v>0</v>
      </c>
      <c r="H33" s="35"/>
      <c r="I33" s="62">
        <f>SUM(I31:I32)</f>
        <v>80009</v>
      </c>
      <c r="J33" s="128">
        <f>SUM(J31:J32)</f>
        <v>0</v>
      </c>
      <c r="K33" s="62">
        <f>SUM(K31:K32)</f>
        <v>80009</v>
      </c>
    </row>
    <row r="34" spans="1:12" s="75" customFormat="1" ht="23.25" customHeight="1" x14ac:dyDescent="0.6">
      <c r="A34" s="63"/>
      <c r="B34" s="56"/>
      <c r="C34" s="59"/>
      <c r="D34" s="64"/>
      <c r="E34" s="59"/>
      <c r="F34" s="64"/>
      <c r="G34" s="59"/>
      <c r="H34" s="64"/>
      <c r="I34" s="59"/>
      <c r="J34" s="64"/>
      <c r="K34" s="59"/>
    </row>
    <row r="35" spans="1:12" s="71" customFormat="1" ht="23.25" customHeight="1" thickBot="1" x14ac:dyDescent="0.65">
      <c r="A35" s="66" t="s">
        <v>167</v>
      </c>
      <c r="B35" s="63"/>
      <c r="C35" s="67">
        <f>SUM(C28,C33)</f>
        <v>330000</v>
      </c>
      <c r="D35" s="64"/>
      <c r="E35" s="67">
        <f>SUM(E28,E33)</f>
        <v>420491</v>
      </c>
      <c r="F35" s="64"/>
      <c r="G35" s="67">
        <f>SUM(G28,G33)</f>
        <v>33000</v>
      </c>
      <c r="H35" s="64"/>
      <c r="I35" s="67">
        <f>SUM(I28,I33)</f>
        <v>1289460</v>
      </c>
      <c r="J35" s="64"/>
      <c r="K35" s="67">
        <f>SUM(K28,K33)</f>
        <v>2072951</v>
      </c>
      <c r="L35" s="109"/>
    </row>
    <row r="36" spans="1:12" ht="23.25" customHeight="1" thickTop="1" x14ac:dyDescent="0.55000000000000004"/>
    <row r="38" spans="1:12" ht="23.25" customHeight="1" x14ac:dyDescent="0.55000000000000004">
      <c r="I38" s="139"/>
      <c r="K38" s="139"/>
    </row>
  </sheetData>
  <mergeCells count="6">
    <mergeCell ref="C22:K22"/>
    <mergeCell ref="G23:I23"/>
    <mergeCell ref="C26:K26"/>
    <mergeCell ref="C8:K8"/>
    <mergeCell ref="C4:K4"/>
    <mergeCell ref="G5:I5"/>
  </mergeCells>
  <conditionalFormatting sqref="C13:C14 E13:E14 G13:G14 I13:I15 J15:K15 K13:K14">
    <cfRule type="expression" priority="23" stopIfTrue="1">
      <formula>"if(E11&gt;0,#,##0;(#,##0),"-")"</formula>
    </cfRule>
  </conditionalFormatting>
  <conditionalFormatting sqref="C15 E15 G15">
    <cfRule type="expression" priority="19" stopIfTrue="1">
      <formula>"if(E11&gt;0,#,##0;(#,##0),"-")"</formula>
    </cfRule>
  </conditionalFormatting>
  <conditionalFormatting sqref="I10">
    <cfRule type="expression" priority="13" stopIfTrue="1">
      <formula>"if(E11&gt;0,#,##0;(#,##0),"-")"</formula>
    </cfRule>
  </conditionalFormatting>
  <conditionalFormatting sqref="K10">
    <cfRule type="expression" priority="12" stopIfTrue="1">
      <formula>"if(E11&gt;0,#,##0;(#,##0),"-")"</formula>
    </cfRule>
  </conditionalFormatting>
  <conditionalFormatting sqref="I33:K33">
    <cfRule type="expression" priority="7" stopIfTrue="1">
      <formula>"if(E11&gt;0,#,##0;(#,##0),"-")"</formula>
    </cfRule>
  </conditionalFormatting>
  <conditionalFormatting sqref="C33 E33 G33">
    <cfRule type="expression" priority="6" stopIfTrue="1">
      <formula>"if(E11&gt;0,#,##0;(#,##0),"-")"</formula>
    </cfRule>
  </conditionalFormatting>
  <conditionalFormatting sqref="I28">
    <cfRule type="expression" priority="3" stopIfTrue="1">
      <formula>"if(E11&gt;0,#,##0;(#,##0),"-")"</formula>
    </cfRule>
  </conditionalFormatting>
  <conditionalFormatting sqref="K28">
    <cfRule type="expression" priority="2" stopIfTrue="1">
      <formula>"if(E11&gt;0,#,##0;(#,##0),"-")"</formula>
    </cfRule>
  </conditionalFormatting>
  <conditionalFormatting sqref="C31:C32 E31:E32 G31:G32 I31:I32 K31:K32">
    <cfRule type="expression" priority="1" stopIfTrue="1">
      <formula>"if(E11&gt;0,#,##0;(#,##0),"-")"</formula>
    </cfRule>
  </conditionalFormatting>
  <pageMargins left="0.7" right="0.7" top="0.48" bottom="0.5" header="0.5" footer="0.5"/>
  <pageSetup paperSize="9" firstPageNumber="9" orientation="landscape" useFirstPageNumber="1" r:id="rId1"/>
  <headerFooter>
    <oddFooter>&amp;Lหมายเหตุประกอบงบการเงินเป็นส่วนหนึ่งของงบการเงินระหว่างกาลนี้
&amp;C&amp;P</oddFooter>
  </headerFooter>
  <rowBreaks count="1" manualBreakCount="1">
    <brk id="18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1:Q73"/>
  <sheetViews>
    <sheetView view="pageBreakPreview" zoomScale="85" zoomScaleNormal="100" zoomScaleSheetLayoutView="85" workbookViewId="0">
      <selection activeCell="L28" sqref="L28"/>
    </sheetView>
  </sheetViews>
  <sheetFormatPr defaultColWidth="9.125" defaultRowHeight="23.25" customHeight="1" x14ac:dyDescent="0.55000000000000004"/>
  <cols>
    <col min="1" max="1" width="51.625" style="25" customWidth="1"/>
    <col min="2" max="2" width="12" style="25" customWidth="1"/>
    <col min="3" max="3" width="1.25" style="25" customWidth="1"/>
    <col min="4" max="4" width="12" style="25" customWidth="1"/>
    <col min="5" max="5" width="1.25" style="25" customWidth="1"/>
    <col min="6" max="6" width="12" style="51" customWidth="1"/>
    <col min="7" max="7" width="1.25" style="25" customWidth="1"/>
    <col min="8" max="8" width="12" style="51" customWidth="1"/>
    <col min="9" max="9" width="9.125" style="25"/>
    <col min="10" max="11" width="9.125" style="25" customWidth="1"/>
    <col min="12" max="12" width="10.75" style="25" customWidth="1"/>
    <col min="13" max="13" width="9.25" style="25" customWidth="1"/>
    <col min="14" max="14" width="12" style="25" customWidth="1"/>
    <col min="15" max="16384" width="9.125" style="25"/>
  </cols>
  <sheetData>
    <row r="1" spans="1:15" s="6" customFormat="1" ht="23.25" customHeight="1" x14ac:dyDescent="0.6">
      <c r="A1" s="3" t="s">
        <v>0</v>
      </c>
      <c r="F1" s="23"/>
      <c r="H1" s="23"/>
    </row>
    <row r="2" spans="1:15" s="6" customFormat="1" ht="23.25" customHeight="1" x14ac:dyDescent="0.6">
      <c r="A2" s="76" t="s">
        <v>76</v>
      </c>
      <c r="B2" s="77"/>
      <c r="C2" s="77"/>
      <c r="D2" s="77"/>
      <c r="F2" s="23"/>
      <c r="H2" s="23"/>
    </row>
    <row r="3" spans="1:15" s="6" customFormat="1" ht="16.95" customHeight="1" x14ac:dyDescent="0.6">
      <c r="A3" s="76"/>
      <c r="B3" s="77"/>
      <c r="C3" s="77"/>
      <c r="D3" s="77"/>
      <c r="F3" s="23"/>
      <c r="H3" s="23"/>
    </row>
    <row r="4" spans="1:15" ht="23.1" customHeight="1" x14ac:dyDescent="0.6">
      <c r="B4" s="152" t="s">
        <v>46</v>
      </c>
      <c r="C4" s="152"/>
      <c r="D4" s="152"/>
      <c r="E4" s="124"/>
      <c r="F4" s="152" t="s">
        <v>47</v>
      </c>
      <c r="G4" s="152"/>
      <c r="H4" s="152"/>
      <c r="L4" s="127"/>
    </row>
    <row r="5" spans="1:15" ht="21.75" customHeight="1" x14ac:dyDescent="0.6">
      <c r="B5" s="151" t="s">
        <v>48</v>
      </c>
      <c r="C5" s="151"/>
      <c r="D5" s="151"/>
      <c r="E5" s="122"/>
      <c r="F5" s="151" t="s">
        <v>48</v>
      </c>
      <c r="G5" s="145"/>
      <c r="H5" s="145"/>
      <c r="L5" s="127"/>
    </row>
    <row r="6" spans="1:15" ht="21.75" customHeight="1" x14ac:dyDescent="0.6">
      <c r="B6" s="151" t="s">
        <v>49</v>
      </c>
      <c r="C6" s="151"/>
      <c r="D6" s="151"/>
      <c r="E6" s="122"/>
      <c r="F6" s="151" t="s">
        <v>49</v>
      </c>
      <c r="G6" s="151"/>
      <c r="H6" s="151"/>
    </row>
    <row r="7" spans="1:15" ht="23.1" customHeight="1" x14ac:dyDescent="0.55000000000000004">
      <c r="B7" s="113">
        <v>2564</v>
      </c>
      <c r="C7" s="113"/>
      <c r="D7" s="113">
        <v>2563</v>
      </c>
      <c r="E7" s="113"/>
      <c r="F7" s="113">
        <v>2564</v>
      </c>
      <c r="G7" s="106"/>
      <c r="H7" s="113">
        <v>2563</v>
      </c>
    </row>
    <row r="8" spans="1:15" ht="23.1" customHeight="1" x14ac:dyDescent="0.55000000000000004">
      <c r="B8" s="143" t="s">
        <v>8</v>
      </c>
      <c r="C8" s="143"/>
      <c r="D8" s="143"/>
      <c r="E8" s="143"/>
      <c r="F8" s="143"/>
      <c r="G8" s="143"/>
      <c r="H8" s="143"/>
    </row>
    <row r="9" spans="1:15" ht="23.1" customHeight="1" x14ac:dyDescent="0.6">
      <c r="A9" s="27" t="s">
        <v>77</v>
      </c>
      <c r="B9" s="14"/>
      <c r="C9" s="14"/>
      <c r="D9" s="14"/>
      <c r="E9" s="14"/>
      <c r="F9" s="28"/>
      <c r="G9" s="14"/>
      <c r="H9" s="28"/>
    </row>
    <row r="10" spans="1:15" ht="23.1" customHeight="1" x14ac:dyDescent="0.55000000000000004">
      <c r="A10" s="17" t="s">
        <v>138</v>
      </c>
      <c r="B10" s="82">
        <f>'PL5 6'!D54</f>
        <v>81999</v>
      </c>
      <c r="C10" s="14"/>
      <c r="D10" s="82">
        <v>99049</v>
      </c>
      <c r="E10" s="14"/>
      <c r="F10" s="82">
        <f>'PL5 6'!H54</f>
        <v>80009</v>
      </c>
      <c r="G10" s="14"/>
      <c r="H10" s="82">
        <v>98951</v>
      </c>
      <c r="J10" s="68"/>
      <c r="K10" s="68"/>
    </row>
    <row r="11" spans="1:15" ht="23.1" customHeight="1" x14ac:dyDescent="0.55000000000000004">
      <c r="A11" s="78" t="s">
        <v>158</v>
      </c>
      <c r="B11" s="14"/>
      <c r="C11" s="14"/>
      <c r="D11" s="14"/>
      <c r="E11" s="14"/>
      <c r="F11" s="28"/>
      <c r="G11" s="14"/>
      <c r="H11" s="28"/>
    </row>
    <row r="12" spans="1:15" ht="23.1" customHeight="1" x14ac:dyDescent="0.55000000000000004">
      <c r="A12" s="25" t="s">
        <v>57</v>
      </c>
      <c r="B12" s="82">
        <v>189</v>
      </c>
      <c r="C12" s="14"/>
      <c r="D12" s="82">
        <v>231</v>
      </c>
      <c r="E12" s="14"/>
      <c r="F12" s="82">
        <v>189</v>
      </c>
      <c r="G12" s="14"/>
      <c r="H12" s="82">
        <v>231</v>
      </c>
      <c r="J12" s="68"/>
      <c r="K12" s="68"/>
    </row>
    <row r="13" spans="1:15" ht="23.1" customHeight="1" x14ac:dyDescent="0.55000000000000004">
      <c r="A13" s="10" t="s">
        <v>136</v>
      </c>
      <c r="B13" s="82">
        <v>20672</v>
      </c>
      <c r="C13" s="79"/>
      <c r="D13" s="82">
        <v>24898</v>
      </c>
      <c r="E13" s="80"/>
      <c r="F13" s="82">
        <v>20172</v>
      </c>
      <c r="G13" s="80"/>
      <c r="H13" s="82">
        <v>24864</v>
      </c>
      <c r="J13" s="68"/>
      <c r="K13" s="68"/>
      <c r="O13" s="68"/>
    </row>
    <row r="14" spans="1:15" ht="23.1" customHeight="1" x14ac:dyDescent="0.55000000000000004">
      <c r="A14" s="25" t="s">
        <v>78</v>
      </c>
      <c r="B14" s="82">
        <v>22114</v>
      </c>
      <c r="C14" s="38"/>
      <c r="D14" s="82">
        <v>15891</v>
      </c>
      <c r="E14" s="38"/>
      <c r="F14" s="82">
        <v>21927</v>
      </c>
      <c r="G14" s="38"/>
      <c r="H14" s="82">
        <v>15765</v>
      </c>
    </row>
    <row r="15" spans="1:15" ht="23.1" customHeight="1" x14ac:dyDescent="0.55000000000000004">
      <c r="A15" s="10" t="s">
        <v>154</v>
      </c>
      <c r="B15" s="82">
        <v>-36582</v>
      </c>
      <c r="C15" s="14"/>
      <c r="D15" s="82">
        <v>-47038</v>
      </c>
      <c r="E15" s="14"/>
      <c r="F15" s="82">
        <v>-36582</v>
      </c>
      <c r="G15" s="14"/>
      <c r="H15" s="82">
        <v>-47038</v>
      </c>
    </row>
    <row r="16" spans="1:15" ht="23.1" customHeight="1" x14ac:dyDescent="0.55000000000000004">
      <c r="A16" s="10" t="s">
        <v>171</v>
      </c>
      <c r="B16" s="82"/>
      <c r="C16" s="14"/>
      <c r="D16" s="82"/>
      <c r="E16" s="14"/>
      <c r="F16" s="82"/>
      <c r="G16" s="14"/>
      <c r="H16" s="82"/>
    </row>
    <row r="17" spans="1:17" ht="23.1" customHeight="1" x14ac:dyDescent="0.55000000000000004">
      <c r="A17" s="10" t="s">
        <v>172</v>
      </c>
      <c r="B17" s="82">
        <v>768</v>
      </c>
      <c r="C17" s="82"/>
      <c r="D17" s="82">
        <v>-1837</v>
      </c>
      <c r="E17" s="82"/>
      <c r="F17" s="82">
        <v>768</v>
      </c>
      <c r="G17" s="14"/>
      <c r="H17" s="82">
        <v>-1837</v>
      </c>
      <c r="J17"/>
    </row>
    <row r="18" spans="1:17" ht="23.1" hidden="1" customHeight="1" x14ac:dyDescent="0.55000000000000004">
      <c r="A18" s="10" t="s">
        <v>112</v>
      </c>
      <c r="B18" s="58">
        <v>0</v>
      </c>
      <c r="C18" s="82"/>
      <c r="D18" s="58">
        <v>0</v>
      </c>
      <c r="E18" s="82"/>
      <c r="F18" s="82">
        <v>0</v>
      </c>
      <c r="G18" s="14"/>
      <c r="H18" s="82">
        <v>0</v>
      </c>
      <c r="J18"/>
    </row>
    <row r="19" spans="1:17" ht="23.1" customHeight="1" x14ac:dyDescent="0.55000000000000004">
      <c r="A19" s="25" t="s">
        <v>79</v>
      </c>
      <c r="B19" s="82">
        <v>-386</v>
      </c>
      <c r="C19" s="79"/>
      <c r="D19" s="82">
        <v>-5</v>
      </c>
      <c r="E19" s="80"/>
      <c r="F19" s="82">
        <v>-386</v>
      </c>
      <c r="G19" s="80"/>
      <c r="H19" s="82">
        <v>-44</v>
      </c>
    </row>
    <row r="20" spans="1:17" ht="23.1" customHeight="1" x14ac:dyDescent="0.55000000000000004">
      <c r="A20" s="81" t="s">
        <v>114</v>
      </c>
      <c r="B20" s="82">
        <v>3498</v>
      </c>
      <c r="D20" s="82">
        <v>3397</v>
      </c>
      <c r="F20" s="82">
        <v>3462</v>
      </c>
      <c r="H20" s="82">
        <v>3363</v>
      </c>
    </row>
    <row r="21" spans="1:17" ht="23.1" customHeight="1" x14ac:dyDescent="0.55000000000000004">
      <c r="A21" s="10" t="s">
        <v>155</v>
      </c>
      <c r="B21" s="83">
        <v>-6363</v>
      </c>
      <c r="C21" s="82"/>
      <c r="D21" s="83">
        <v>-16487</v>
      </c>
      <c r="E21" s="14"/>
      <c r="F21" s="83">
        <v>-6365</v>
      </c>
      <c r="G21" s="82"/>
      <c r="H21" s="83">
        <v>-16406</v>
      </c>
    </row>
    <row r="22" spans="1:17" ht="23.1" hidden="1" customHeight="1" x14ac:dyDescent="0.55000000000000004">
      <c r="A22" s="25" t="s">
        <v>93</v>
      </c>
      <c r="B22" s="82">
        <v>0</v>
      </c>
      <c r="C22" s="79"/>
      <c r="D22" s="82">
        <v>0</v>
      </c>
      <c r="E22" s="38"/>
      <c r="F22" s="82">
        <v>0</v>
      </c>
      <c r="G22" s="38"/>
      <c r="H22" s="82">
        <v>0</v>
      </c>
    </row>
    <row r="23" spans="1:17" ht="23.1" hidden="1" customHeight="1" x14ac:dyDescent="0.55000000000000004">
      <c r="A23" s="25" t="s">
        <v>103</v>
      </c>
      <c r="B23" s="82">
        <v>0</v>
      </c>
      <c r="C23" s="14"/>
      <c r="D23" s="82">
        <v>0</v>
      </c>
      <c r="E23" s="14"/>
      <c r="F23" s="82">
        <v>0</v>
      </c>
      <c r="G23" s="14"/>
      <c r="H23" s="82">
        <v>0</v>
      </c>
    </row>
    <row r="24" spans="1:17" ht="22.5" customHeight="1" x14ac:dyDescent="0.6">
      <c r="A24" s="6"/>
      <c r="B24" s="14">
        <f>SUM(B10:B23)</f>
        <v>85909</v>
      </c>
      <c r="C24" s="14">
        <f t="shared" ref="C24:G24" si="0">SUM(C10:C23)</f>
        <v>0</v>
      </c>
      <c r="D24" s="14">
        <f>SUM(D10:D23)</f>
        <v>78099</v>
      </c>
      <c r="E24" s="14">
        <f t="shared" si="0"/>
        <v>0</v>
      </c>
      <c r="F24" s="14">
        <f t="shared" si="0"/>
        <v>83194</v>
      </c>
      <c r="G24" s="14">
        <f t="shared" si="0"/>
        <v>0</v>
      </c>
      <c r="H24" s="14">
        <f t="shared" ref="H24" si="1">SUM(H10:H23)</f>
        <v>77849</v>
      </c>
    </row>
    <row r="25" spans="1:17" ht="23.1" customHeight="1" x14ac:dyDescent="0.55000000000000004">
      <c r="A25" s="78" t="s">
        <v>80</v>
      </c>
      <c r="B25" s="14"/>
      <c r="C25" s="14"/>
      <c r="D25" s="14"/>
      <c r="E25" s="14"/>
      <c r="F25" s="28"/>
      <c r="G25" s="14"/>
      <c r="H25" s="28"/>
    </row>
    <row r="26" spans="1:17" ht="23.1" customHeight="1" x14ac:dyDescent="0.55000000000000004">
      <c r="A26" s="25" t="s">
        <v>129</v>
      </c>
      <c r="B26" s="82">
        <v>105964</v>
      </c>
      <c r="C26" s="29"/>
      <c r="D26" s="82">
        <f>-50327-1</f>
        <v>-50328</v>
      </c>
      <c r="E26" s="29"/>
      <c r="F26" s="82">
        <v>110820</v>
      </c>
      <c r="G26" s="14"/>
      <c r="H26" s="82">
        <f>-51529-1</f>
        <v>-51530</v>
      </c>
      <c r="J26"/>
      <c r="K26" s="68"/>
      <c r="L26" s="98"/>
      <c r="M26" s="98"/>
      <c r="N26" s="98"/>
      <c r="O26" s="68"/>
      <c r="Q26" s="68"/>
    </row>
    <row r="27" spans="1:17" ht="23.1" hidden="1" customHeight="1" x14ac:dyDescent="0.55000000000000004">
      <c r="A27" s="25" t="s">
        <v>113</v>
      </c>
      <c r="B27" s="82"/>
      <c r="C27" s="28"/>
      <c r="D27" s="82"/>
      <c r="E27" s="28"/>
      <c r="F27" s="82"/>
      <c r="G27" s="14"/>
      <c r="H27" s="82"/>
      <c r="I27" s="68"/>
    </row>
    <row r="28" spans="1:17" ht="23.1" customHeight="1" x14ac:dyDescent="0.55000000000000004">
      <c r="A28" s="25" t="s">
        <v>81</v>
      </c>
      <c r="B28" s="58">
        <v>-187328</v>
      </c>
      <c r="C28" s="28"/>
      <c r="D28" s="58">
        <v>-153433</v>
      </c>
      <c r="E28" s="28"/>
      <c r="F28" s="82">
        <v>-187763</v>
      </c>
      <c r="G28" s="14"/>
      <c r="H28" s="82">
        <v>-152914</v>
      </c>
    </row>
    <row r="29" spans="1:17" ht="23.1" customHeight="1" x14ac:dyDescent="0.55000000000000004">
      <c r="A29" s="25" t="s">
        <v>13</v>
      </c>
      <c r="B29" s="82">
        <v>-321</v>
      </c>
      <c r="C29" s="28"/>
      <c r="D29" s="82">
        <v>-272</v>
      </c>
      <c r="E29" s="28"/>
      <c r="F29" s="82">
        <v>-321</v>
      </c>
      <c r="G29" s="14"/>
      <c r="H29" s="82">
        <v>-272</v>
      </c>
      <c r="I29" s="68"/>
    </row>
    <row r="30" spans="1:17" ht="23.1" customHeight="1" x14ac:dyDescent="0.55000000000000004">
      <c r="A30" s="25" t="s">
        <v>22</v>
      </c>
      <c r="B30" s="82">
        <v>658</v>
      </c>
      <c r="C30" s="28"/>
      <c r="D30" s="82">
        <v>46</v>
      </c>
      <c r="E30" s="28"/>
      <c r="F30" s="82">
        <v>-99</v>
      </c>
      <c r="G30" s="14"/>
      <c r="H30" s="82">
        <v>46</v>
      </c>
    </row>
    <row r="31" spans="1:17" ht="23.1" customHeight="1" x14ac:dyDescent="0.55000000000000004">
      <c r="A31" s="25" t="s">
        <v>130</v>
      </c>
      <c r="B31" s="82">
        <v>77241</v>
      </c>
      <c r="C31" s="28"/>
      <c r="D31" s="82">
        <v>203403</v>
      </c>
      <c r="E31" s="28"/>
      <c r="F31" s="82">
        <v>79563</v>
      </c>
      <c r="G31" s="14"/>
      <c r="H31" s="82">
        <v>203542</v>
      </c>
      <c r="J31"/>
      <c r="L31" s="125"/>
      <c r="M31" s="125"/>
      <c r="N31" s="126"/>
    </row>
    <row r="32" spans="1:17" ht="23.1" hidden="1" customHeight="1" x14ac:dyDescent="0.55000000000000004">
      <c r="A32" s="25" t="s">
        <v>157</v>
      </c>
      <c r="B32" s="82"/>
      <c r="C32" s="29"/>
      <c r="D32" s="82"/>
      <c r="E32" s="29"/>
      <c r="F32" s="82"/>
      <c r="G32" s="14"/>
      <c r="H32" s="82"/>
    </row>
    <row r="33" spans="1:13" ht="23.1" customHeight="1" x14ac:dyDescent="0.55000000000000004">
      <c r="A33" s="81" t="s">
        <v>115</v>
      </c>
      <c r="B33" s="83">
        <v>-4434</v>
      </c>
      <c r="C33" s="58"/>
      <c r="D33" s="83">
        <v>-2510</v>
      </c>
      <c r="E33" s="58"/>
      <c r="F33" s="83">
        <v>-4434</v>
      </c>
      <c r="G33" s="38"/>
      <c r="H33" s="83">
        <v>-2510</v>
      </c>
      <c r="L33" s="68"/>
      <c r="M33" s="68"/>
    </row>
    <row r="34" spans="1:13" ht="23.1" customHeight="1" x14ac:dyDescent="0.55000000000000004">
      <c r="A34" s="81" t="s">
        <v>159</v>
      </c>
      <c r="B34" s="29">
        <f>SUM(B24:B33)</f>
        <v>77689</v>
      </c>
      <c r="C34" s="58"/>
      <c r="D34" s="29">
        <f>SUM(D24:D33)</f>
        <v>75005</v>
      </c>
      <c r="E34" s="58"/>
      <c r="F34" s="29">
        <f>SUM(F24:F33)</f>
        <v>80960</v>
      </c>
      <c r="G34" s="38"/>
      <c r="H34" s="29">
        <f>SUM(H24:H33)</f>
        <v>74211</v>
      </c>
    </row>
    <row r="35" spans="1:13" ht="23.1" customHeight="1" x14ac:dyDescent="0.55000000000000004">
      <c r="A35" s="25" t="s">
        <v>94</v>
      </c>
      <c r="B35" s="82">
        <v>-54</v>
      </c>
      <c r="C35" s="58"/>
      <c r="D35" s="82">
        <v>-27</v>
      </c>
      <c r="E35" s="58"/>
      <c r="F35" s="82">
        <v>-6</v>
      </c>
      <c r="G35" s="58"/>
      <c r="H35" s="82">
        <v>-8</v>
      </c>
    </row>
    <row r="36" spans="1:13" ht="23.1" customHeight="1" x14ac:dyDescent="0.6">
      <c r="A36" s="6" t="s">
        <v>156</v>
      </c>
      <c r="B36" s="11">
        <f>SUM(B34:B35)</f>
        <v>77635</v>
      </c>
      <c r="C36" s="20"/>
      <c r="D36" s="11">
        <f>SUM(D34:D35)</f>
        <v>74978</v>
      </c>
      <c r="E36" s="20"/>
      <c r="F36" s="11">
        <f>SUM(F34:F35)</f>
        <v>80954</v>
      </c>
      <c r="G36" s="20"/>
      <c r="H36" s="11">
        <f>SUM(H34:H35)</f>
        <v>74203</v>
      </c>
    </row>
    <row r="37" spans="1:13" ht="23.1" customHeight="1" x14ac:dyDescent="0.6">
      <c r="A37" s="6"/>
      <c r="B37" s="20"/>
      <c r="C37" s="20"/>
      <c r="D37" s="20"/>
      <c r="E37" s="20"/>
      <c r="F37" s="20"/>
      <c r="G37" s="20"/>
      <c r="H37" s="20"/>
    </row>
    <row r="38" spans="1:13" s="6" customFormat="1" ht="23.25" customHeight="1" x14ac:dyDescent="0.6">
      <c r="A38" s="3" t="s">
        <v>0</v>
      </c>
      <c r="C38" s="84"/>
      <c r="E38" s="84"/>
      <c r="F38" s="23"/>
      <c r="H38" s="23"/>
    </row>
    <row r="39" spans="1:13" s="6" customFormat="1" ht="23.25" customHeight="1" x14ac:dyDescent="0.6">
      <c r="A39" s="3" t="s">
        <v>76</v>
      </c>
      <c r="F39" s="23"/>
      <c r="H39" s="23"/>
    </row>
    <row r="40" spans="1:13" s="6" customFormat="1" ht="16.95" customHeight="1" x14ac:dyDescent="0.6">
      <c r="A40" s="3"/>
      <c r="F40" s="23"/>
      <c r="H40" s="23"/>
    </row>
    <row r="41" spans="1:13" ht="23.25" customHeight="1" x14ac:dyDescent="0.6">
      <c r="B41" s="146" t="s">
        <v>2</v>
      </c>
      <c r="C41" s="146"/>
      <c r="D41" s="146"/>
      <c r="E41" s="123"/>
      <c r="F41" s="146" t="s">
        <v>3</v>
      </c>
      <c r="G41" s="146"/>
      <c r="H41" s="146"/>
    </row>
    <row r="42" spans="1:13" ht="21.75" customHeight="1" x14ac:dyDescent="0.6">
      <c r="B42" s="151" t="s">
        <v>48</v>
      </c>
      <c r="C42" s="151"/>
      <c r="D42" s="151"/>
      <c r="E42" s="122"/>
      <c r="F42" s="151" t="s">
        <v>48</v>
      </c>
      <c r="G42" s="145"/>
      <c r="H42" s="145"/>
    </row>
    <row r="43" spans="1:13" ht="21.75" customHeight="1" x14ac:dyDescent="0.6">
      <c r="B43" s="151" t="s">
        <v>49</v>
      </c>
      <c r="C43" s="151"/>
      <c r="D43" s="151"/>
      <c r="E43" s="122"/>
      <c r="F43" s="151" t="s">
        <v>49</v>
      </c>
      <c r="G43" s="151"/>
      <c r="H43" s="151"/>
    </row>
    <row r="44" spans="1:13" ht="23.25" customHeight="1" x14ac:dyDescent="0.55000000000000004">
      <c r="B44" s="113">
        <v>2564</v>
      </c>
      <c r="C44" s="113"/>
      <c r="D44" s="113">
        <v>2563</v>
      </c>
      <c r="E44" s="113"/>
      <c r="F44" s="113">
        <v>2564</v>
      </c>
      <c r="G44" s="113"/>
      <c r="H44" s="113">
        <v>2563</v>
      </c>
    </row>
    <row r="45" spans="1:13" ht="23.25" customHeight="1" x14ac:dyDescent="0.55000000000000004">
      <c r="B45" s="143" t="s">
        <v>8</v>
      </c>
      <c r="C45" s="143"/>
      <c r="D45" s="143"/>
      <c r="E45" s="143"/>
      <c r="F45" s="143"/>
      <c r="G45" s="143"/>
      <c r="H45" s="143"/>
    </row>
    <row r="46" spans="1:13" ht="23.25" customHeight="1" x14ac:dyDescent="0.6">
      <c r="A46" s="27" t="s">
        <v>82</v>
      </c>
      <c r="C46" s="14"/>
      <c r="E46" s="14"/>
      <c r="F46" s="34"/>
      <c r="G46" s="14"/>
      <c r="H46" s="34"/>
    </row>
    <row r="47" spans="1:13" ht="23.25" customHeight="1" x14ac:dyDescent="0.55000000000000004">
      <c r="A47" s="25" t="s">
        <v>176</v>
      </c>
      <c r="B47" s="30">
        <v>-29280</v>
      </c>
      <c r="C47" s="14"/>
      <c r="D47" s="30">
        <v>-43741</v>
      </c>
      <c r="E47" s="14"/>
      <c r="F47" s="30">
        <v>-28449</v>
      </c>
      <c r="G47" s="14"/>
      <c r="H47" s="30">
        <v>-43715</v>
      </c>
    </row>
    <row r="48" spans="1:13" ht="23.25" customHeight="1" x14ac:dyDescent="0.55000000000000004">
      <c r="A48" s="25" t="s">
        <v>95</v>
      </c>
      <c r="B48" s="30">
        <v>386</v>
      </c>
      <c r="C48" s="34"/>
      <c r="D48" s="30">
        <v>132</v>
      </c>
      <c r="E48" s="34"/>
      <c r="F48" s="30">
        <v>386</v>
      </c>
      <c r="G48" s="34"/>
      <c r="H48" s="30">
        <v>132</v>
      </c>
    </row>
    <row r="49" spans="1:11" ht="23.25" customHeight="1" x14ac:dyDescent="0.55000000000000004">
      <c r="A49" s="25" t="s">
        <v>102</v>
      </c>
      <c r="B49" s="30">
        <v>-212</v>
      </c>
      <c r="C49" s="14"/>
      <c r="D49" s="30">
        <v>-46</v>
      </c>
      <c r="E49" s="14"/>
      <c r="F49" s="30">
        <v>-212</v>
      </c>
      <c r="G49" s="14"/>
      <c r="H49" s="30">
        <v>-46</v>
      </c>
    </row>
    <row r="50" spans="1:11" ht="23.25" customHeight="1" x14ac:dyDescent="0.55000000000000004">
      <c r="A50" s="10" t="s">
        <v>96</v>
      </c>
      <c r="B50" s="30">
        <v>300</v>
      </c>
      <c r="C50" s="34"/>
      <c r="D50" s="30">
        <v>300</v>
      </c>
      <c r="E50" s="30"/>
      <c r="F50" s="30">
        <v>300</v>
      </c>
      <c r="G50" s="30"/>
      <c r="H50" s="30">
        <v>300</v>
      </c>
    </row>
    <row r="51" spans="1:11" ht="23.25" hidden="1" customHeight="1" x14ac:dyDescent="0.55000000000000004">
      <c r="A51" s="25" t="s">
        <v>103</v>
      </c>
      <c r="B51" s="30">
        <v>0</v>
      </c>
      <c r="C51" s="85"/>
      <c r="D51" s="30">
        <v>0</v>
      </c>
      <c r="E51" s="33"/>
      <c r="F51" s="30">
        <v>0</v>
      </c>
      <c r="G51" s="33"/>
      <c r="H51" s="30">
        <v>0</v>
      </c>
    </row>
    <row r="52" spans="1:11" ht="23.25" customHeight="1" x14ac:dyDescent="0.6">
      <c r="A52" s="6" t="s">
        <v>97</v>
      </c>
      <c r="B52" s="11">
        <f>SUM(B47:B51)</f>
        <v>-28806</v>
      </c>
      <c r="C52" s="12"/>
      <c r="D52" s="11">
        <f>SUM(D47:D51)</f>
        <v>-43355</v>
      </c>
      <c r="E52" s="12"/>
      <c r="F52" s="11">
        <f>SUM(F47:F51)</f>
        <v>-27975</v>
      </c>
      <c r="G52" s="12"/>
      <c r="H52" s="11">
        <f>SUM(H47:H51)</f>
        <v>-43329</v>
      </c>
    </row>
    <row r="53" spans="1:11" ht="23.25" customHeight="1" x14ac:dyDescent="0.55000000000000004">
      <c r="B53" s="86"/>
      <c r="C53" s="14"/>
      <c r="D53" s="86"/>
      <c r="E53" s="14"/>
      <c r="G53" s="14"/>
    </row>
    <row r="54" spans="1:11" ht="23.25" customHeight="1" x14ac:dyDescent="0.6">
      <c r="A54" s="27" t="s">
        <v>83</v>
      </c>
      <c r="B54" s="86"/>
      <c r="C54" s="14"/>
      <c r="D54" s="86"/>
      <c r="E54" s="14"/>
      <c r="G54" s="14"/>
    </row>
    <row r="55" spans="1:11" ht="23.25" customHeight="1" x14ac:dyDescent="0.55000000000000004">
      <c r="A55" s="25" t="s">
        <v>84</v>
      </c>
      <c r="B55" s="28">
        <v>-189</v>
      </c>
      <c r="C55" s="28"/>
      <c r="D55" s="28">
        <v>-236</v>
      </c>
      <c r="E55" s="28"/>
      <c r="F55" s="28">
        <v>-189</v>
      </c>
      <c r="G55" s="28"/>
      <c r="H55" s="28">
        <v>-236</v>
      </c>
    </row>
    <row r="56" spans="1:11" ht="23.25" customHeight="1" x14ac:dyDescent="0.55000000000000004">
      <c r="A56" s="10" t="s">
        <v>101</v>
      </c>
      <c r="B56" s="28"/>
      <c r="C56" s="28"/>
      <c r="D56" s="28"/>
      <c r="E56" s="28"/>
      <c r="F56" s="28"/>
      <c r="G56" s="28"/>
      <c r="H56" s="28"/>
    </row>
    <row r="57" spans="1:11" ht="23.25" customHeight="1" x14ac:dyDescent="0.55000000000000004">
      <c r="A57" s="25" t="s">
        <v>174</v>
      </c>
      <c r="B57" s="28">
        <v>236</v>
      </c>
      <c r="C57" s="28"/>
      <c r="D57" s="28">
        <v>-19166</v>
      </c>
      <c r="E57" s="28"/>
      <c r="F57" s="28">
        <v>236</v>
      </c>
      <c r="G57" s="28"/>
      <c r="H57" s="28">
        <v>-19166</v>
      </c>
      <c r="K57" s="68"/>
    </row>
    <row r="58" spans="1:11" ht="23.25" hidden="1" customHeight="1" x14ac:dyDescent="0.55000000000000004">
      <c r="A58" s="10" t="s">
        <v>85</v>
      </c>
      <c r="B58" s="92"/>
      <c r="C58" s="28"/>
      <c r="D58" s="92">
        <v>0</v>
      </c>
      <c r="E58" s="30"/>
      <c r="F58" s="92"/>
      <c r="G58" s="30"/>
      <c r="H58" s="92">
        <v>0</v>
      </c>
    </row>
    <row r="59" spans="1:11" ht="23.25" hidden="1" customHeight="1" x14ac:dyDescent="0.55000000000000004">
      <c r="A59" s="25" t="s">
        <v>105</v>
      </c>
      <c r="F59" s="25"/>
      <c r="H59" s="25"/>
    </row>
    <row r="60" spans="1:11" ht="23.25" hidden="1" customHeight="1" x14ac:dyDescent="0.55000000000000004">
      <c r="A60" s="25" t="s">
        <v>106</v>
      </c>
      <c r="B60" s="28"/>
      <c r="C60" s="28"/>
      <c r="D60" s="28">
        <v>0</v>
      </c>
      <c r="E60" s="30"/>
      <c r="F60" s="28"/>
      <c r="G60" s="30"/>
      <c r="H60" s="28">
        <v>0</v>
      </c>
      <c r="K60" s="68"/>
    </row>
    <row r="61" spans="1:11" ht="23.25" hidden="1" customHeight="1" x14ac:dyDescent="0.55000000000000004">
      <c r="A61" s="25" t="s">
        <v>98</v>
      </c>
      <c r="B61" s="92"/>
      <c r="C61" s="28"/>
      <c r="D61" s="92">
        <v>0</v>
      </c>
      <c r="E61" s="28"/>
      <c r="F61" s="92"/>
      <c r="G61" s="28"/>
      <c r="H61" s="92">
        <v>0</v>
      </c>
    </row>
    <row r="62" spans="1:11" ht="24" customHeight="1" x14ac:dyDescent="0.55000000000000004">
      <c r="A62" s="25" t="s">
        <v>148</v>
      </c>
      <c r="B62" s="28">
        <v>-3488</v>
      </c>
      <c r="C62" s="28"/>
      <c r="D62" s="28">
        <v>-2727</v>
      </c>
      <c r="E62" s="28"/>
      <c r="F62" s="28">
        <v>-3488</v>
      </c>
      <c r="G62" s="28"/>
      <c r="H62" s="28">
        <v>-2727</v>
      </c>
      <c r="J62"/>
    </row>
    <row r="63" spans="1:11" ht="23.25" hidden="1" customHeight="1" x14ac:dyDescent="0.55000000000000004">
      <c r="A63" s="25" t="s">
        <v>147</v>
      </c>
      <c r="B63" s="28">
        <v>0</v>
      </c>
      <c r="C63" s="28"/>
      <c r="D63" s="28">
        <v>0</v>
      </c>
      <c r="E63" s="30"/>
      <c r="F63" s="92">
        <v>0</v>
      </c>
      <c r="G63" s="30"/>
      <c r="H63" s="92">
        <v>0</v>
      </c>
    </row>
    <row r="64" spans="1:11" ht="23.25" customHeight="1" x14ac:dyDescent="0.6">
      <c r="A64" s="6" t="s">
        <v>173</v>
      </c>
      <c r="B64" s="11">
        <f>SUM(B55:B63)</f>
        <v>-3441</v>
      </c>
      <c r="C64" s="12"/>
      <c r="D64" s="11">
        <f>SUM(D55:D63)</f>
        <v>-22129</v>
      </c>
      <c r="E64" s="12"/>
      <c r="F64" s="11">
        <f>SUM(F55:F63)</f>
        <v>-3441</v>
      </c>
      <c r="G64" s="12"/>
      <c r="H64" s="11">
        <f>SUM(H55:H63)</f>
        <v>-22129</v>
      </c>
    </row>
    <row r="65" spans="1:9" ht="23.25" customHeight="1" x14ac:dyDescent="0.55000000000000004">
      <c r="B65" s="86"/>
      <c r="C65" s="14"/>
      <c r="D65" s="86"/>
      <c r="E65" s="14"/>
      <c r="G65" s="14"/>
    </row>
    <row r="66" spans="1:9" ht="23.25" customHeight="1" x14ac:dyDescent="0.6">
      <c r="A66" s="6" t="s">
        <v>123</v>
      </c>
      <c r="B66" s="87">
        <f>B36+B52+B64</f>
        <v>45388</v>
      </c>
      <c r="C66" s="12"/>
      <c r="D66" s="87">
        <f>D36+D52+D64</f>
        <v>9494</v>
      </c>
      <c r="E66" s="12"/>
      <c r="F66" s="88">
        <f>F36+F52+F64</f>
        <v>49538</v>
      </c>
      <c r="G66" s="88"/>
      <c r="H66" s="88">
        <f>H36+H52+H64</f>
        <v>8745</v>
      </c>
    </row>
    <row r="67" spans="1:9" ht="23.25" customHeight="1" x14ac:dyDescent="0.55000000000000004">
      <c r="A67" s="10" t="s">
        <v>99</v>
      </c>
      <c r="B67" s="89">
        <v>156359</v>
      </c>
      <c r="C67" s="38"/>
      <c r="D67" s="89">
        <v>141420</v>
      </c>
      <c r="E67" s="38"/>
      <c r="F67" s="90">
        <v>114916</v>
      </c>
      <c r="G67" s="38"/>
      <c r="H67" s="90">
        <v>107953</v>
      </c>
    </row>
    <row r="68" spans="1:9" ht="23.25" customHeight="1" thickBot="1" x14ac:dyDescent="0.65">
      <c r="A68" s="6" t="s">
        <v>100</v>
      </c>
      <c r="B68" s="91">
        <f>+B66+B67</f>
        <v>201747</v>
      </c>
      <c r="C68" s="12"/>
      <c r="D68" s="91">
        <f>+D66+D67</f>
        <v>150914</v>
      </c>
      <c r="E68" s="12"/>
      <c r="F68" s="67">
        <f>+F66+F67</f>
        <v>164454</v>
      </c>
      <c r="G68" s="12"/>
      <c r="H68" s="67">
        <f>+H66+H67</f>
        <v>116698</v>
      </c>
    </row>
    <row r="69" spans="1:9" ht="23.25" customHeight="1" thickTop="1" x14ac:dyDescent="0.6">
      <c r="A69" s="6"/>
      <c r="B69" s="100"/>
      <c r="C69" s="12"/>
      <c r="D69" s="100"/>
      <c r="E69" s="12"/>
      <c r="F69" s="59"/>
      <c r="G69" s="12"/>
      <c r="H69" s="59"/>
    </row>
    <row r="70" spans="1:9" ht="23.25" customHeight="1" x14ac:dyDescent="0.6">
      <c r="A70" s="6" t="s">
        <v>117</v>
      </c>
      <c r="B70" s="13"/>
      <c r="C70" s="51"/>
      <c r="D70" s="13"/>
      <c r="E70" s="51"/>
      <c r="G70" s="51"/>
      <c r="I70" s="51"/>
    </row>
    <row r="71" spans="1:9" ht="23.25" customHeight="1" x14ac:dyDescent="0.55000000000000004">
      <c r="A71" s="10" t="s">
        <v>118</v>
      </c>
      <c r="B71" s="28">
        <v>2300</v>
      </c>
      <c r="C71" s="28">
        <v>5027878.21</v>
      </c>
      <c r="D71" s="28">
        <v>19886</v>
      </c>
      <c r="E71" s="28">
        <v>0</v>
      </c>
      <c r="F71" s="28">
        <v>2300</v>
      </c>
      <c r="G71" s="28">
        <v>5027878.21</v>
      </c>
      <c r="H71" s="28">
        <v>19886</v>
      </c>
      <c r="I71" s="51"/>
    </row>
    <row r="72" spans="1:9" ht="23.25" customHeight="1" x14ac:dyDescent="0.55000000000000004">
      <c r="A72" s="10" t="s">
        <v>170</v>
      </c>
      <c r="B72" s="28">
        <v>1081</v>
      </c>
      <c r="C72" s="28"/>
      <c r="D72" s="28">
        <v>0</v>
      </c>
      <c r="E72" s="28"/>
      <c r="F72" s="28">
        <v>1081</v>
      </c>
      <c r="G72" s="28"/>
      <c r="H72" s="28">
        <v>0</v>
      </c>
      <c r="I72" s="51"/>
    </row>
    <row r="73" spans="1:9" ht="23.25" customHeight="1" x14ac:dyDescent="0.55000000000000004">
      <c r="B73" s="98"/>
      <c r="C73" s="98"/>
      <c r="D73" s="98"/>
      <c r="E73" s="98"/>
      <c r="F73" s="98"/>
      <c r="H73" s="98"/>
    </row>
  </sheetData>
  <mergeCells count="14">
    <mergeCell ref="B4:D4"/>
    <mergeCell ref="F4:H4"/>
    <mergeCell ref="B5:D5"/>
    <mergeCell ref="F5:H5"/>
    <mergeCell ref="B6:D6"/>
    <mergeCell ref="F6:H6"/>
    <mergeCell ref="B45:H45"/>
    <mergeCell ref="B8:H8"/>
    <mergeCell ref="B41:D41"/>
    <mergeCell ref="F41:H41"/>
    <mergeCell ref="B42:D42"/>
    <mergeCell ref="F42:H42"/>
    <mergeCell ref="B43:D43"/>
    <mergeCell ref="F43:H43"/>
  </mergeCells>
  <pageMargins left="0.7" right="0.7" top="0.48" bottom="0.5" header="0.5" footer="0.5"/>
  <pageSetup paperSize="9" scale="93" firstPageNumber="11" orientation="portrait" useFirstPageNumber="1" r:id="rId1"/>
  <headerFooter>
    <oddFooter>&amp;Lหมายเหตุประกอบงบการเงินเป็นส่วนหนึ่งของงบการเงินระหว่างกาลนี้
&amp;C&amp;P</oddFooter>
  </headerFooter>
  <rowBreaks count="1" manualBreakCount="1">
    <brk id="37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BS-3-4</vt:lpstr>
      <vt:lpstr>PL5 6</vt:lpstr>
      <vt:lpstr>SH-7 8</vt:lpstr>
      <vt:lpstr>SH-9-10</vt:lpstr>
      <vt:lpstr>Cash flows11-12</vt:lpstr>
      <vt:lpstr>'BS-3-4'!Print_Area</vt:lpstr>
      <vt:lpstr>'Cash flows11-12'!Print_Area</vt:lpstr>
      <vt:lpstr>'PL5 6'!Print_Area</vt:lpstr>
      <vt:lpstr>'SH-7 8'!Print_Area</vt:lpstr>
      <vt:lpstr>'SH-9-10'!Print_Area</vt:lpstr>
    </vt:vector>
  </TitlesOfParts>
  <Company>KPMG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Orathai, Nuchprasert</dc:creator>
  <cp:lastModifiedBy>TCBUser</cp:lastModifiedBy>
  <cp:lastPrinted>2021-05-12T14:46:30Z</cp:lastPrinted>
  <dcterms:created xsi:type="dcterms:W3CDTF">2016-03-31T12:09:20Z</dcterms:created>
  <dcterms:modified xsi:type="dcterms:W3CDTF">2021-05-14T10:15:03Z</dcterms:modified>
</cp:coreProperties>
</file>